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172.17.102.63\universal 1\6_ALISHER 14.12\ALL\2026\Сайт\2-chorak\"/>
    </mc:Choice>
  </mc:AlternateContent>
  <xr:revisionPtr revIDLastSave="0" documentId="13_ncr:1_{3945B4E4-525D-4444-BCA1-D3CE2CB54F8A}" xr6:coauthVersionLast="45" xr6:coauthVersionMax="47" xr10:uidLastSave="{00000000-0000-0000-0000-000000000000}"/>
  <bookViews>
    <workbookView xWindow="-120" yWindow="-120" windowWidth="29040" windowHeight="15720" xr2:uid="{C62FB7F2-527F-4560-93B5-F639791DAE5F}"/>
  </bookViews>
  <sheets>
    <sheet name="АВТОМОБИЛИ" sheetId="1" r:id="rId1"/>
    <sheet name="ЗДАНИЯ" sheetId="2" r:id="rId2"/>
  </sheets>
  <definedNames>
    <definedName name="_Hlk109510007" localSheetId="0">АВТОМОБИЛИ!#REF!</definedName>
    <definedName name="_Hlk109510513" localSheetId="0">АВТОМОБИЛИ!$E$2</definedName>
    <definedName name="_Hlk109512724" localSheetId="1">ЗДАНИЯ!$B$3</definedName>
    <definedName name="_xlnm._FilterDatabase" localSheetId="0" hidden="1">АВТОМОБИЛИ!$A$1:$O$170</definedName>
    <definedName name="_xlnm._FilterDatabase" localSheetId="1" hidden="1">ЗДАНИЯ!$C$3:$C$33</definedName>
    <definedName name="_xlnm.Print_Area" localSheetId="0">АВТОМОБИЛИ!$B$1:$L$170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0" i="1" l="1"/>
  <c r="I88" i="1"/>
  <c r="I87" i="1"/>
  <c r="I56" i="1"/>
  <c r="I54" i="1"/>
  <c r="I52" i="1"/>
  <c r="I46" i="1"/>
  <c r="I29" i="1"/>
  <c r="I28" i="1"/>
  <c r="I26" i="1"/>
  <c r="I25" i="1"/>
  <c r="I24" i="1"/>
  <c r="I22" i="1"/>
  <c r="I21" i="1"/>
  <c r="I20" i="1"/>
  <c r="I18" i="1"/>
  <c r="M27" i="2"/>
  <c r="M26" i="2"/>
  <c r="M25" i="2"/>
  <c r="M23" i="2"/>
  <c r="M32" i="2" s="1"/>
  <c r="M22" i="2"/>
  <c r="M21" i="2"/>
  <c r="M20" i="2"/>
  <c r="M18" i="2"/>
  <c r="M17" i="2"/>
  <c r="M16" i="2"/>
  <c r="M15" i="2"/>
  <c r="M13" i="2"/>
  <c r="M10" i="2"/>
  <c r="J25" i="2"/>
  <c r="J27" i="2"/>
  <c r="J23" i="2"/>
  <c r="J21" i="2"/>
  <c r="J20" i="2"/>
  <c r="J18" i="2"/>
  <c r="J17" i="2"/>
  <c r="J13" i="2"/>
  <c r="J10" i="2"/>
  <c r="J22" i="2"/>
  <c r="J16" i="2"/>
  <c r="J15" i="2"/>
  <c r="I49" i="1"/>
  <c r="I77" i="1"/>
  <c r="I76" i="1"/>
  <c r="I75" i="1"/>
  <c r="I74" i="1"/>
  <c r="I73" i="1"/>
  <c r="I98" i="1"/>
  <c r="I97" i="1"/>
  <c r="J26" i="2"/>
  <c r="J32" i="2" l="1"/>
  <c r="K32" i="2"/>
  <c r="I32" i="2" l="1"/>
  <c r="H32" i="2"/>
  <c r="G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Ruzmetov</author>
  </authors>
  <commentList>
    <comment ref="B27" authorId="0" shapeId="0" xr:uid="{94E1D6C1-A84A-4402-AB6C-77307E2BB64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91" authorId="1" shapeId="0" xr:uid="{8B2187C4-B3E1-44FA-89A3-040F9C2E3FC2}">
      <text>
        <r>
          <rPr>
            <b/>
            <sz val="9"/>
            <color indexed="81"/>
            <rFont val="Tahoma"/>
            <family val="2"/>
            <charset val="204"/>
          </rPr>
          <t>Ruzmetov:</t>
        </r>
        <r>
          <rPr>
            <sz val="9"/>
            <color indexed="81"/>
            <rFont val="Tahoma"/>
            <family val="2"/>
            <charset val="204"/>
          </rPr>
          <t xml:space="preserve">
нарастающий пробег с начало эксплуатации в 00446. 216924 км.</t>
        </r>
      </text>
    </comment>
    <comment ref="M91" authorId="1" shapeId="0" xr:uid="{5C3C7DA8-B71F-484D-9913-B073077C14FA}">
      <text>
        <r>
          <rPr>
            <b/>
            <sz val="9"/>
            <color indexed="81"/>
            <rFont val="Tahoma"/>
            <family val="2"/>
            <charset val="204"/>
          </rPr>
          <t>Ruzmetov:</t>
        </r>
        <r>
          <rPr>
            <sz val="9"/>
            <color indexed="81"/>
            <rFont val="Tahoma"/>
            <family val="2"/>
            <charset val="204"/>
          </rPr>
          <t xml:space="preserve">
нарастающий пробег с начало эксплуатации в 00446. 216924 км.</t>
        </r>
      </text>
    </comment>
  </commentList>
</comments>
</file>

<file path=xl/sharedStrings.xml><?xml version="1.0" encoding="utf-8"?>
<sst xmlns="http://schemas.openxmlformats.org/spreadsheetml/2006/main" count="473" uniqueCount="428">
  <si>
    <t>Русуми</t>
  </si>
  <si>
    <t>Давлат рақами</t>
  </si>
  <si>
    <t>Ишлаб чиқарилган йили</t>
  </si>
  <si>
    <t>Балансга</t>
  </si>
  <si>
    <t>Балансга  олинган вақти (аниқ санаси)</t>
  </si>
  <si>
    <t>Сони  (дона)</t>
  </si>
  <si>
    <t>Балансга олинган вақтдаги қиймати 
(минг сўмда</t>
  </si>
  <si>
    <t xml:space="preserve">Ҳаракатланган масофа </t>
  </si>
  <si>
    <t>Маълумотлар эълон қилинаётган давр бўйича жами:</t>
  </si>
  <si>
    <t>Ҳисобот йилининг ўтган даври бўйича жами:</t>
  </si>
  <si>
    <t xml:space="preserve">Давлат органлари ва ташкилотлари тасарруфидаги хизмат уйлари ва бошқа кўчмас мулклар тўғрисидаги </t>
  </si>
  <si>
    <t>Т/р</t>
  </si>
  <si>
    <t>Мулк тури</t>
  </si>
  <si>
    <t>Жойлашган манзили</t>
  </si>
  <si>
    <t>Кадастр рақами</t>
  </si>
  <si>
    <t>олинган вақти</t>
  </si>
  <si>
    <t>(аниқ сана)</t>
  </si>
  <si>
    <t>Сони</t>
  </si>
  <si>
    <t>(дона)</t>
  </si>
  <si>
    <t>Қиймати</t>
  </si>
  <si>
    <t>(минг сўмда)</t>
  </si>
  <si>
    <t>Қайта баҳоланган нархи</t>
  </si>
  <si>
    <t xml:space="preserve">Бюджет </t>
  </si>
  <si>
    <t xml:space="preserve">Бюджетдан ташқари жамғарма </t>
  </si>
  <si>
    <t>Давлат органлари ва ташкилотларининг тасарруфидаги хизмат автомототранспорт воситалари тўғрисидаги</t>
  </si>
  <si>
    <t>Автомашина "Каптива" гос.номер 01-810-LFA</t>
  </si>
  <si>
    <t>Автомашина "Дамас-2" DLX Куз. № XWB7T12YDJP106070 (гос. № 01/482 QFA)</t>
  </si>
  <si>
    <t>Электромотоцикл "Feysal11520" Mодел DLSIII150A</t>
  </si>
  <si>
    <t>Lassetti 70-068-KAA</t>
  </si>
  <si>
    <t>Lassetti  75-025-CBA автомашина</t>
  </si>
  <si>
    <t>Автомашина "Ласетти" гос.номер 01 858 SGA</t>
  </si>
  <si>
    <t>Транспортное оборудование Chevrolet Damas2 гос. номер 90 122 SAA</t>
  </si>
  <si>
    <t>Легковые - автомобил10 666 MAA   COBALT GX/14 ATB</t>
  </si>
  <si>
    <t>Автомашина "LACETTI  ELEGANT AT PLUS" гос.номер 90 551 CBA</t>
  </si>
  <si>
    <t>Malibu 2 MALBDBTL  01/020 RFA ( 2 позиц  турбо )</t>
  </si>
  <si>
    <t>Автомашина LACETTI (1.5) гос.номер 90-551-YАА</t>
  </si>
  <si>
    <t>Авто Дамас DLX ( Damas ) 01/138 UJA</t>
  </si>
  <si>
    <t xml:space="preserve">Автомобиль Сobalt гос № 01/459 LHA </t>
  </si>
  <si>
    <t>Автомашина Lacetti 01/325 QFA  (1,5) cdx Кузов № XWB5V31BVJA533129</t>
  </si>
  <si>
    <t xml:space="preserve">Легковые - COBALT GX/14ATB70-502-PBA </t>
  </si>
  <si>
    <t>DAMAS-2 DLX  01/949 ZEA</t>
  </si>
  <si>
    <t>Легковые - KOBALT 60-514-ААА</t>
  </si>
  <si>
    <t>Легковые - LACETTI L15-15 (GAZ70-322-KAA)</t>
  </si>
  <si>
    <t>Легковые - LACETTIL-ELEGANT/AT PLUS01 939 GEA</t>
  </si>
  <si>
    <t>"Lacetti (1.5)"75-775-UAA автомабили</t>
  </si>
  <si>
    <t>(Дамас 20-742-RAAДелюкс пассаж)</t>
  </si>
  <si>
    <t>Легковые - DAMAS-2 D2   01/793 CHA</t>
  </si>
  <si>
    <t>70 590 MBA - Автомашина DAMAS-2 D2</t>
  </si>
  <si>
    <t>Автомашина "Кобальт" гос.номер 25-774 DAA</t>
  </si>
  <si>
    <t xml:space="preserve"> LACETTI-ELEGANT/AT PLUS 01-711 WGA</t>
  </si>
  <si>
    <t>10 107 DCA  СOBALT GX/16ATB-PLUS 10/107 DCA</t>
  </si>
  <si>
    <t>Легковые - DAMAS-2 D210 097 ACA</t>
  </si>
  <si>
    <t>DAMAS-2 DLX B6OCL4QI2UGZ 25-151 KAA</t>
  </si>
  <si>
    <t>Автомашина "Кобальт" гос.номер 01-788-XEA</t>
  </si>
  <si>
    <t>Авомашина "Кобальт" гос.номер 40-337-JBA</t>
  </si>
  <si>
    <t>Lasetti BVD 60-614-ААА (куз №XWB5V31BVKA528310)</t>
  </si>
  <si>
    <t>Легковые - Lacetti L-Elegant/AT Plus01-213-QAA</t>
  </si>
  <si>
    <t>Автомашина "Кобальт" гос.номер 80-086-NAA</t>
  </si>
  <si>
    <t>Ласетти  50 260 NAA</t>
  </si>
  <si>
    <t>Автомашина DAMAS-2 DLX01 141 SFA</t>
  </si>
  <si>
    <t>Автомашина COBALT гос.номер 95-464-ВВА</t>
  </si>
  <si>
    <t>Легковые - DAMAS-2 D2 01 509 HHA</t>
  </si>
  <si>
    <t>Автомашина DAMAS 85-975-RAA</t>
  </si>
  <si>
    <t>DAMAS-2(D2)30-690-ABA DLX 30-690-ABAКузов №XWB7T12YDJP106315, ДВГ№F8CB181560156.</t>
  </si>
  <si>
    <t>Легковые - LACETTI   L 70 046 KBA  ELEGANT /AT PLUS</t>
  </si>
  <si>
    <t>Легковые - За автомашину DAMAS-2 D201-260-ZGA</t>
  </si>
  <si>
    <t xml:space="preserve"> DAMAS-2 D2 30-197-PBA</t>
  </si>
  <si>
    <t>Дамас автомашинаси50-416-ZAA</t>
  </si>
  <si>
    <t>Легковые - DAMAS-2 D2  01-408-JHAДамас делюкс)</t>
  </si>
  <si>
    <t xml:space="preserve"> DAMAS  80-511-FBA</t>
  </si>
  <si>
    <t>Автомашина Ласетти гос.номер 95-277- ХАА</t>
  </si>
  <si>
    <t>Легковые - LACETTI L-10 124 DCAELEGANT/AT PLUS</t>
  </si>
  <si>
    <t>Автомашина Дамас 01 753 FNA</t>
  </si>
  <si>
    <t>Ласетти40-044-FAAЭлегант АТ кузов XWB5V31BVLA532816</t>
  </si>
  <si>
    <t>Легковые - LACETTI L-ELEGANT/AT PLUS01-151-ZGA</t>
  </si>
  <si>
    <t>Легковые - Янги LACETTI GENTRA30-032 SAA</t>
  </si>
  <si>
    <t>Легковые - Damas-2 D201-143-NHA</t>
  </si>
  <si>
    <t>Автомашина Кобальт 01 977 CGA</t>
  </si>
  <si>
    <t>GM-UZ-DAMAS-2 D2 25-869AAA</t>
  </si>
  <si>
    <t>Автомашина "Ласетти" гос.номер 50-828-ХАА</t>
  </si>
  <si>
    <t>70 541 MBA   COBALT GX/16ATB(4-позиция,SUMMIT WHITE(GAZ))</t>
  </si>
  <si>
    <t>Легковые - Дамас авмомашина 40-018-RBA сотиб олиш учун</t>
  </si>
  <si>
    <t>Легковые - Damas-2 D2 40-508-PBA (Дамас делюкс пасс)</t>
  </si>
  <si>
    <t>Ласетти (1,5)95-804-BBA CDX Кузов№XWB5V31BVJA532157,Двигатель№B15D212181792DFFX0357,Цвет GAZ</t>
  </si>
  <si>
    <t>Автомашина Дамас гос.номер 95-358-ХАА</t>
  </si>
  <si>
    <t>Автомобиль Дамас 80-067-RBA</t>
  </si>
  <si>
    <t>Автомашина "Ласетти" гос.номер 80-522-YAA</t>
  </si>
  <si>
    <t>Lacetti CDX A/T30-074 PBA</t>
  </si>
  <si>
    <t>NEXIA 3 N21D03B SUMMIT WHITE-GAZ85-120-BAA</t>
  </si>
  <si>
    <t>Автомашина LACETTI</t>
  </si>
  <si>
    <t xml:space="preserve"> Дамас-2 Д2 85-984-MAA</t>
  </si>
  <si>
    <t>LASETTI L-ELEGANT/AT PLUS summit white(GAZ85-720-UAA)</t>
  </si>
  <si>
    <t>21.05.2018</t>
  </si>
  <si>
    <t>27.08.2018</t>
  </si>
  <si>
    <t>13.03.2024</t>
  </si>
  <si>
    <t>04.05.2018</t>
  </si>
  <si>
    <t>29.11.2019</t>
  </si>
  <si>
    <t>05.07.2022</t>
  </si>
  <si>
    <t>22.04.2021</t>
  </si>
  <si>
    <t>03.06.2019</t>
  </si>
  <si>
    <t>12.11.2018</t>
  </si>
  <si>
    <t>10.04.2019</t>
  </si>
  <si>
    <t>23.08.2022</t>
  </si>
  <si>
    <t>08.04.2019</t>
  </si>
  <si>
    <t>28.03.2016</t>
  </si>
  <si>
    <t>28.06.2022</t>
  </si>
  <si>
    <t>03.08.2018</t>
  </si>
  <si>
    <t>30.07.2020</t>
  </si>
  <si>
    <t>10.05.2019</t>
  </si>
  <si>
    <t>15.09.2018</t>
  </si>
  <si>
    <t>30.04.2020</t>
  </si>
  <si>
    <t>22.11.2018</t>
  </si>
  <si>
    <t>27.07.2020</t>
  </si>
  <si>
    <t>13.10.2020</t>
  </si>
  <si>
    <t>25.03.2022</t>
  </si>
  <si>
    <t>30.08.2017</t>
  </si>
  <si>
    <t>08.06.2020</t>
  </si>
  <si>
    <t>25.10.2021</t>
  </si>
  <si>
    <t>16.09.2020</t>
  </si>
  <si>
    <t>18.02.2019</t>
  </si>
  <si>
    <t>29.08.2018</t>
  </si>
  <si>
    <t>05.07.2017</t>
  </si>
  <si>
    <t>18.05.2018</t>
  </si>
  <si>
    <t>05.02.2019</t>
  </si>
  <si>
    <t>15.04.2021</t>
  </si>
  <si>
    <t>17.09.2014</t>
  </si>
  <si>
    <t>10.03.2022</t>
  </si>
  <si>
    <t>09.08.2018</t>
  </si>
  <si>
    <t>12.05.2020</t>
  </si>
  <si>
    <t>07.09.2020</t>
  </si>
  <si>
    <t>01.07.2020</t>
  </si>
  <si>
    <t>19.09.2018</t>
  </si>
  <si>
    <t>08.08.2018</t>
  </si>
  <si>
    <t>05.05.2021</t>
  </si>
  <si>
    <t>21.09.2020</t>
  </si>
  <si>
    <t>30.06.2022</t>
  </si>
  <si>
    <t>07.09.2018</t>
  </si>
  <si>
    <t>22.09.2020</t>
  </si>
  <si>
    <t>11.09.2018</t>
  </si>
  <si>
    <t>14.07.2020</t>
  </si>
  <si>
    <t>30.09.2020</t>
  </si>
  <si>
    <t>03.04.2018</t>
  </si>
  <si>
    <t>29.05.2020</t>
  </si>
  <si>
    <t>03.06.2022</t>
  </si>
  <si>
    <t>15.12.2020</t>
  </si>
  <si>
    <t>24.11.2021</t>
  </si>
  <si>
    <t>25.05.2018</t>
  </si>
  <si>
    <t>23.02.2022</t>
  </si>
  <si>
    <t>25.06.2020</t>
  </si>
  <si>
    <t>30.07.2018</t>
  </si>
  <si>
    <t>24.08.2018</t>
  </si>
  <si>
    <t>21.07.2020</t>
  </si>
  <si>
    <t>13.02.2019</t>
  </si>
  <si>
    <t>30.12.2021</t>
  </si>
  <si>
    <t>17.07.2020</t>
  </si>
  <si>
    <t>01/020 MGA</t>
  </si>
  <si>
    <t>00446</t>
  </si>
  <si>
    <t>00282</t>
  </si>
  <si>
    <t>Банк биноси</t>
  </si>
  <si>
    <t>80-086-NAA</t>
  </si>
  <si>
    <t>80-067-RBA</t>
  </si>
  <si>
    <t>80-522-YAA</t>
  </si>
  <si>
    <t>70-068-KAA</t>
  </si>
  <si>
    <t xml:space="preserve">70-502-PBA </t>
  </si>
  <si>
    <t>70-322-KAA</t>
  </si>
  <si>
    <t>85-984-MAA</t>
  </si>
  <si>
    <t>85-720-UAA</t>
  </si>
  <si>
    <t>50 260 NAA</t>
  </si>
  <si>
    <t>50-416-ZAA</t>
  </si>
  <si>
    <t>50-828-ХАА</t>
  </si>
  <si>
    <t>30-690-ABA</t>
  </si>
  <si>
    <t>30-197-PBA</t>
  </si>
  <si>
    <t>30-074 PBA</t>
  </si>
  <si>
    <t>75-025-CBA</t>
  </si>
  <si>
    <t>75-775-UAA</t>
  </si>
  <si>
    <t>01-810-LFA</t>
  </si>
  <si>
    <t>01/138 UJA</t>
  </si>
  <si>
    <t xml:space="preserve"> 01/325 QFA</t>
  </si>
  <si>
    <t xml:space="preserve"> 01-307-СЕА</t>
  </si>
  <si>
    <t>40-337-JBA</t>
  </si>
  <si>
    <t>90 122 SAA</t>
  </si>
  <si>
    <t>95-277- ХАА</t>
  </si>
  <si>
    <t>25-774 DAA</t>
  </si>
  <si>
    <t>25-151 KAA</t>
  </si>
  <si>
    <t>40-018-RBA</t>
  </si>
  <si>
    <t>40-508-PBA</t>
  </si>
  <si>
    <t xml:space="preserve"> 90 551 CBA</t>
  </si>
  <si>
    <t xml:space="preserve"> 90-551-YАА</t>
  </si>
  <si>
    <t>25-869AAA</t>
  </si>
  <si>
    <t>01 753 FNA</t>
  </si>
  <si>
    <t>01 977 CGA</t>
  </si>
  <si>
    <t xml:space="preserve"> 95-464-ВВА</t>
  </si>
  <si>
    <t>95-804-BBA</t>
  </si>
  <si>
    <t xml:space="preserve"> 95-358-ХАА</t>
  </si>
  <si>
    <t>01-143-NHA</t>
  </si>
  <si>
    <t>70 590 MBA</t>
  </si>
  <si>
    <t>70 046 KBA</t>
  </si>
  <si>
    <t>01 858 SGA</t>
  </si>
  <si>
    <t>01 939 GEA</t>
  </si>
  <si>
    <t>01 141 SFA</t>
  </si>
  <si>
    <t>01 509 HHA</t>
  </si>
  <si>
    <t>01-213-QAA</t>
  </si>
  <si>
    <t>70 541 MBA</t>
  </si>
  <si>
    <t>10 107 DCA</t>
  </si>
  <si>
    <t>10 097 ACA</t>
  </si>
  <si>
    <t>01/949 ZEA</t>
  </si>
  <si>
    <t>01/793 CHA</t>
  </si>
  <si>
    <t>01-711 WGA</t>
  </si>
  <si>
    <t>10 124 DCA</t>
  </si>
  <si>
    <t>01-788-XEA</t>
  </si>
  <si>
    <t>01-774-MFA</t>
  </si>
  <si>
    <t>01-151-ZGA</t>
  </si>
  <si>
    <t>60-514-ААА</t>
  </si>
  <si>
    <t xml:space="preserve"> 01-408-JHA</t>
  </si>
  <si>
    <t>01-260-ZGA</t>
  </si>
  <si>
    <t xml:space="preserve"> 60-614-ААА </t>
  </si>
  <si>
    <t>30-032 SAA</t>
  </si>
  <si>
    <t>28.06.2002</t>
  </si>
  <si>
    <t>31.05.2004</t>
  </si>
  <si>
    <t>15.03.2022</t>
  </si>
  <si>
    <t>20.11.2013</t>
  </si>
  <si>
    <t>31.03.2008</t>
  </si>
  <si>
    <t>14.06.2022</t>
  </si>
  <si>
    <t>02.12.1996</t>
  </si>
  <si>
    <t>12.09.2008</t>
  </si>
  <si>
    <t>16.12.2019</t>
  </si>
  <si>
    <t>28.04.2005</t>
  </si>
  <si>
    <t>21.10.2002</t>
  </si>
  <si>
    <t>31.08.2004</t>
  </si>
  <si>
    <t>01.12.2011</t>
  </si>
  <si>
    <t>03.08.2007</t>
  </si>
  <si>
    <t>13.06.2007</t>
  </si>
  <si>
    <t>28.09.2007</t>
  </si>
  <si>
    <t>11.11.1996</t>
  </si>
  <si>
    <t>28.11.1996</t>
  </si>
  <si>
    <t>11.12.2006</t>
  </si>
  <si>
    <t>31.12.1996</t>
  </si>
  <si>
    <t>22.06.2022</t>
  </si>
  <si>
    <t>24.02.2014</t>
  </si>
  <si>
    <t>20:12:41:02:02:0407</t>
  </si>
  <si>
    <t>Buxoro shahar, Bihishtiyon MFY, Ibroxim Moʼminov ko'chasi, 29-1-uy</t>
  </si>
  <si>
    <t>18:15:49:01:01:0076</t>
  </si>
  <si>
    <t>Qarshi, Komilon MFY, Komilon ko'chasi, 28-uy</t>
  </si>
  <si>
    <t>21:09:40:01:02:0372</t>
  </si>
  <si>
    <t>Bunyodkor MFY, Nizomiy ko'chasi, 28-uy</t>
  </si>
  <si>
    <t>21:09:02:03:07:0135:0001:001</t>
  </si>
  <si>
    <t>ул. 4а-даха И.Каримоа (Х.Дустлиги) шох, дом 48, кв. 1</t>
  </si>
  <si>
    <t>21:09:40:01:01:0080</t>
  </si>
  <si>
    <t>Farovon MFY, Maxmud Tarobiy ko'chasi, 55-uy</t>
  </si>
  <si>
    <t>16:12:42:02:01:0179</t>
  </si>
  <si>
    <t>Namangan shahri, Obi-xayot MFY, Xamrox ko'chasi, 68-uy</t>
  </si>
  <si>
    <t>14:16:41:02:02:0354</t>
  </si>
  <si>
    <t>Samarqand, Farovonlik MFY, Mirzo Ulug'bek ko'chasi, 62-uy</t>
  </si>
  <si>
    <t>19:15:41:01:01:0076</t>
  </si>
  <si>
    <t>Termiz, Bogʻzor MFY, Barkamol avlod ko'chasi, 32-uy</t>
  </si>
  <si>
    <t>12:10:43:01:01:0151</t>
  </si>
  <si>
    <t>Guliston, Shodlik MFY, Xondamir shoh ko'chasi, 77-uy</t>
  </si>
  <si>
    <t>11:05:11:02:01:0561</t>
  </si>
  <si>
    <t>Окковок ССГ, Дархон МСГ, Ок ковок, Буш "Мичуринец", дом 118-119-120-121-122</t>
  </si>
  <si>
    <t>10:10:41:03:01:0007</t>
  </si>
  <si>
    <t>Shayxontohur tumani, Oʻrda MFY, Аbay ko'chasi, 4-a-uy</t>
  </si>
  <si>
    <t>15:20:41:01:01:0061</t>
  </si>
  <si>
    <t>Farg‘ona shahri, Maʼrifat MFY, Ma'rifat ko'chasi, 44-uy</t>
  </si>
  <si>
    <t>22:11:42:02:02:0061</t>
  </si>
  <si>
    <t>Urganch, Saxovat MFY, Xonqa ko'chasi, 104-uy, A</t>
  </si>
  <si>
    <t>23:17:40:02:02:0150</t>
  </si>
  <si>
    <t>Nukus, Xaliqlar dosligʻi MFY, Kaxarman Tolepbergen Kayıpbergenov ko'chasi, 25-А-uy</t>
  </si>
  <si>
    <t>13:13:40:02:02:0535</t>
  </si>
  <si>
    <t>Jizzax shahri, Doʻstlik MFY, Islom Karimov ko'chasi, 62-uy</t>
  </si>
  <si>
    <t>18:16:40:02:01:0033</t>
  </si>
  <si>
    <t>Shahrisabz, I.Yoʻli MFY, Ipak yoʼli ko‘chasi, 2-uy</t>
  </si>
  <si>
    <t>11:04:42:01:02:0081</t>
  </si>
  <si>
    <t>Zangiota tumani, Oybek MFY, Mustaqillik ko'chasi, 19-uy</t>
  </si>
  <si>
    <t>11:19:02:01:02:0452</t>
  </si>
  <si>
    <t>Ахангарон г., ул. А.Темур, дом 9-уйнинг қисми</t>
  </si>
  <si>
    <t>10:04:06:01:02:0012</t>
  </si>
  <si>
    <t>10:03:03:03:04:0018</t>
  </si>
  <si>
    <t>10:07:40:01:02:0101</t>
  </si>
  <si>
    <t>10:09:45:01:01:0007/0001</t>
  </si>
  <si>
    <t>75-915-YAA</t>
  </si>
  <si>
    <t xml:space="preserve">01/459 LHA </t>
  </si>
  <si>
    <t>Автомоб. CHEVROLET MONZA 1,5 L Dual Clutch (Black)</t>
  </si>
  <si>
    <t>LEAPMOTOR T03 (Электромобиль)</t>
  </si>
  <si>
    <t>25.04.2024</t>
  </si>
  <si>
    <t>Жами ҳаракатланган масофа (нарастающий )</t>
  </si>
  <si>
    <t>30-098 XBA</t>
  </si>
  <si>
    <t>01-645 EMA</t>
  </si>
  <si>
    <t>CHEVROLET MONZA 1,5 L Dual Clutch (Black)   20 030 RAA</t>
  </si>
  <si>
    <t>b/n</t>
  </si>
  <si>
    <t>Tracker -2 TRK Premier PLUS Ҳ  Газовое оборудование для служ. автомоб. (пропан)</t>
  </si>
  <si>
    <t>Микроавтобус JAC SUNRAY гос немер №01 076 KMA</t>
  </si>
  <si>
    <t>12.09.2024</t>
  </si>
  <si>
    <t>01/076 КМА</t>
  </si>
  <si>
    <t>Микроавтобус JAC SUNRAY гос номер №01 091 КМА</t>
  </si>
  <si>
    <t>Микроавтобус JAC SUNRAY гос номер №01 083 КМА</t>
  </si>
  <si>
    <t>01/083 КМА</t>
  </si>
  <si>
    <t>26.09.2024</t>
  </si>
  <si>
    <t>TRACKER-2 TRK Premier PLUS  (Black met. Kettle metallic) GB0</t>
  </si>
  <si>
    <t>85-797 JAA</t>
  </si>
  <si>
    <t>85-462 HBA</t>
  </si>
  <si>
    <t>85-975-RAA</t>
  </si>
  <si>
    <t>GB0 25-501 OAA</t>
  </si>
  <si>
    <t>25-394 YAA</t>
  </si>
  <si>
    <t>Lacetti (1.5)L15-15 25-501 OAA страрый номер , 25-394 YAA новый номер</t>
  </si>
  <si>
    <t>TRACKER-2 TRK REDLINE хизмат машинаси 80/754ZBA</t>
  </si>
  <si>
    <t>TRACKER-2 TRK REDLINE автомашинаси  Кузов: XWBUA765ESA507072, ранги GBO</t>
  </si>
  <si>
    <t>Tracker 2 Premier Plus</t>
  </si>
  <si>
    <t>27.11.2024</t>
  </si>
  <si>
    <t>TRACKER-2 TRK LS Summit White 30-042-XPA(GAZ)</t>
  </si>
  <si>
    <t>Tracker-2 (Sammit White L4H21243033MNBX0098)</t>
  </si>
  <si>
    <t>10.12.2024</t>
  </si>
  <si>
    <t>10.10.2024</t>
  </si>
  <si>
    <t>TRACKER-2 TRK Premier PLUS</t>
  </si>
  <si>
    <t>21.10.2024</t>
  </si>
  <si>
    <t xml:space="preserve">Атомашина Сhevrolet  "Tracker -2"90-551 HBA TRK Premier PLUS </t>
  </si>
  <si>
    <t>13.11.2024</t>
  </si>
  <si>
    <t>24.09.2024</t>
  </si>
  <si>
    <t>18.11.2024</t>
  </si>
  <si>
    <t>TRACKER-2 (black met,kettle metallic)505-PCA  №XWBUA765ERA532529</t>
  </si>
  <si>
    <t>19.09.2024</t>
  </si>
  <si>
    <t xml:space="preserve"> 80/754ZBA</t>
  </si>
  <si>
    <t>Автомашина Ласетти  20 563 MAA</t>
  </si>
  <si>
    <t>20 563 MAA</t>
  </si>
  <si>
    <t>Автомашина Lacetti L15-15 (3 позиция) гос. № 01/350 RMA</t>
  </si>
  <si>
    <t>01/350 RMА</t>
  </si>
  <si>
    <t>505-PCA</t>
  </si>
  <si>
    <t>90-551 HBA</t>
  </si>
  <si>
    <t xml:space="preserve"> 50-737-TBA</t>
  </si>
  <si>
    <t>01 747 EMA</t>
  </si>
  <si>
    <t>40 430 JCA</t>
  </si>
  <si>
    <t>40 044 FAA</t>
  </si>
  <si>
    <t>XWBJA69VESA055238 Cobalt GAZ B15D2 11250422MTAX0011</t>
  </si>
  <si>
    <t>Damas-2 Summit White F8CB250080344</t>
  </si>
  <si>
    <t>Tracker TRK REDLINE (Black Met.Kettle metallic (GBO)</t>
  </si>
  <si>
    <t>01.04.2025</t>
  </si>
  <si>
    <t>28.01.2025</t>
  </si>
  <si>
    <t>70 704 TBA</t>
  </si>
  <si>
    <t>75-630 F B A</t>
  </si>
  <si>
    <t>Tracker95-192-ОВА0</t>
  </si>
  <si>
    <t>Damas-2 50 087 ZBA</t>
  </si>
  <si>
    <t>10.04.2025</t>
  </si>
  <si>
    <t>Здание филиала по ул. Корасув 4(бывш. Яшнобод БХМ)</t>
  </si>
  <si>
    <t xml:space="preserve">Здание по ул. Буюк Ипак йули дом 218-220 (М.Улугбек БХМ бывш) </t>
  </si>
  <si>
    <t>Здание филиала по ул. Фархадская 6а (бывш. Чиланзар БХМ)</t>
  </si>
  <si>
    <t>Damas-2 xwb7t12ydsp863711</t>
  </si>
  <si>
    <t>03.06.2025</t>
  </si>
  <si>
    <t>Damas-2 xwb7Т12ydsp863795 Дамас</t>
  </si>
  <si>
    <t>01084-10831</t>
  </si>
  <si>
    <t>01154-10723</t>
  </si>
  <si>
    <t>50 087 ZBA</t>
  </si>
  <si>
    <t>85-172 LBA</t>
  </si>
  <si>
    <t xml:space="preserve">  01/020 RFA (01 743  LNA) поменяли номер</t>
  </si>
  <si>
    <t>Damas-2 xwb7t12ydsp863713 Дамас01/020RFA</t>
  </si>
  <si>
    <t>01 091 КМА</t>
  </si>
  <si>
    <t>Микроавтобус  "Hyundai" гос.номер</t>
  </si>
  <si>
    <t xml:space="preserve">Tracker - 2 Black </t>
  </si>
  <si>
    <t>Автомашина "Дамас-2" DLX Куз. № XWB7T12YDJP106076 ()</t>
  </si>
  <si>
    <t>95-192-ОВА0</t>
  </si>
  <si>
    <t xml:space="preserve">Автомашина "Кобальт" гос.номер </t>
  </si>
  <si>
    <t>Tracker-2, Premier PLUS/ Black Me, Kettle metallic</t>
  </si>
  <si>
    <t>01/020RFA</t>
  </si>
  <si>
    <t>01/030 RCA</t>
  </si>
  <si>
    <t>01083 - 10719</t>
  </si>
  <si>
    <t>10830-01144</t>
  </si>
  <si>
    <t>00111-11278</t>
  </si>
  <si>
    <t>00192-11279</t>
  </si>
  <si>
    <t>00200-11280</t>
  </si>
  <si>
    <t>00226-11281</t>
  </si>
  <si>
    <t>00328-11283</t>
  </si>
  <si>
    <t>00368-11284</t>
  </si>
  <si>
    <t>00498-11285</t>
  </si>
  <si>
    <t>00551-11286</t>
  </si>
  <si>
    <t>00585-11287</t>
  </si>
  <si>
    <t>00982-11288</t>
  </si>
  <si>
    <t>00989-11290</t>
  </si>
  <si>
    <t>01019-11291</t>
  </si>
  <si>
    <t xml:space="preserve">20.268 WVA( гос. № 01/482 QFA)  </t>
  </si>
  <si>
    <t>20. 030 RAA   (01/218QMA)</t>
  </si>
  <si>
    <t>90 098 SBA (гос. № 01/480 QFA)</t>
  </si>
  <si>
    <t>20. 728 MAA(20 030 RAA)</t>
  </si>
  <si>
    <t>WULING N111 автомашина</t>
  </si>
  <si>
    <t>WULING N111  WULING  N111  (Сирдарё БХМ 29.10.2025 й)</t>
  </si>
  <si>
    <t>14.11.2025</t>
  </si>
  <si>
    <t>Автомашина JAC M4 REFINE</t>
  </si>
  <si>
    <t>22.10.2025</t>
  </si>
  <si>
    <t>GAZ85-120-BAA</t>
  </si>
  <si>
    <t>40-243-MCA</t>
  </si>
  <si>
    <t>84/456UBA</t>
  </si>
  <si>
    <t>04.03.2026</t>
  </si>
  <si>
    <t>Yunusobod tumani, Minor MFY, Markaz 6 mavzesi, 85-a-uyЗдание по ул. Ц-6 ул. Хуршида дом 85 "Юнус-Обод"</t>
  </si>
  <si>
    <t>10666 MAA</t>
  </si>
  <si>
    <t xml:space="preserve">TRACKER-2 TRK LS Summit White (GAZ)Tracker 30 705 SBA  </t>
  </si>
  <si>
    <t xml:space="preserve"> 30 705 SBA  </t>
  </si>
  <si>
    <t>30-042-XPA(GAZ)</t>
  </si>
  <si>
    <t>20 307 TAA</t>
  </si>
  <si>
    <r>
      <t xml:space="preserve">Жиҳозлаш ҳаражатларининг молиялаштириш манбаси </t>
    </r>
    <r>
      <rPr>
        <sz val="10"/>
        <color theme="1"/>
        <rFont val="Calibri"/>
        <family val="2"/>
        <charset val="204"/>
      </rPr>
      <t>(минг сўмда)</t>
    </r>
    <r>
      <rPr>
        <b/>
        <sz val="10"/>
        <color theme="1"/>
        <rFont val="Calibri"/>
        <family val="2"/>
        <charset val="204"/>
      </rPr>
      <t xml:space="preserve">  </t>
    </r>
  </si>
  <si>
    <t xml:space="preserve"> 10 080 ADA</t>
  </si>
  <si>
    <t>10 202 VCA</t>
  </si>
  <si>
    <t>10 481 XCM</t>
  </si>
  <si>
    <t xml:space="preserve"> Ласетти(1,5)  10 145 ADА  кузов №XWB5V31BVKA500829</t>
  </si>
  <si>
    <t>Tracker-2 гос номер 10 080 ADA</t>
  </si>
  <si>
    <t>TRACKER-2 TRK REDLINE  10 202 VCA</t>
  </si>
  <si>
    <t>СOBALT GX/16ATB-PLUS 10/481 XCM</t>
  </si>
  <si>
    <t xml:space="preserve"> 10 145 ADА</t>
  </si>
  <si>
    <t>COBALT MCM 80/860 GCA</t>
  </si>
  <si>
    <t>Электромотоцикл</t>
  </si>
  <si>
    <t>29.04.2026</t>
  </si>
  <si>
    <t xml:space="preserve">Cobalt </t>
  </si>
  <si>
    <t>15.04.2026</t>
  </si>
  <si>
    <t>BESTUNE T55 Гос номер 60661SBA</t>
  </si>
  <si>
    <t>МАЪЛУМОТЛАР  2 квартал 2026  й</t>
  </si>
  <si>
    <t xml:space="preserve">Сақлаш харажатлари
(минг сўмда)  2  квартал </t>
  </si>
  <si>
    <t>Жиҳозлаш харажатлари (минг сўмда) 2  квартал</t>
  </si>
  <si>
    <t>Ҳисобот даврида ҳаракатланган масофа (2 квартал 2026)</t>
  </si>
  <si>
    <t>Сақлаш харажатлари 2 квартал</t>
  </si>
  <si>
    <r>
      <t xml:space="preserve">Жиҳозлаш харажатлари </t>
    </r>
    <r>
      <rPr>
        <sz val="10"/>
        <color theme="1"/>
        <rFont val="Calibri"/>
        <family val="2"/>
        <charset val="204"/>
      </rPr>
      <t>(минг сўмда)</t>
    </r>
    <r>
      <rPr>
        <b/>
        <sz val="10"/>
        <color theme="1"/>
        <rFont val="Calibri"/>
        <family val="2"/>
        <charset val="204"/>
      </rPr>
      <t xml:space="preserve"> 2 квартал</t>
    </r>
  </si>
  <si>
    <t>МАЪЛУМОТЛАР 2 квартал 2026</t>
  </si>
  <si>
    <t>10723 по балансу</t>
  </si>
  <si>
    <t>80/860 GCA</t>
  </si>
  <si>
    <t>70-709 PBA</t>
  </si>
  <si>
    <t>70-058  XBA</t>
  </si>
  <si>
    <t xml:space="preserve"> 60-661SBA</t>
  </si>
  <si>
    <t>60-116 QBA</t>
  </si>
  <si>
    <t>10725 (10831)</t>
  </si>
  <si>
    <t>10725 10831)</t>
  </si>
  <si>
    <t>10725 (10830)</t>
  </si>
  <si>
    <t>446 (10725)</t>
  </si>
  <si>
    <t>446(10725)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</si>
</sst>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\ _₽"/>
    <numFmt numFmtId="166" formatCode="#,##0.00_ ;[Red]\-#,##0.00\ "/>
    <numFmt numFmtId="167" formatCode="_-* #,##0.000000000_-;\-* #,##0.000000000_-;_-* &quot;-&quot;??_-;_-@_-"/>
  </numFmts>
  <fonts count="53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1"/>
      <color theme="1"/>
      <name val="Aptos Narrow"/>
      <family val="2"/>
      <scheme val="minor"/>
    </font>
    <font>
      <sz val="11"/>
      <color theme="1"/>
      <name val="Segoe UI"/>
      <family val="2"/>
      <charset val="204"/>
    </font>
    <font>
      <u/>
      <sz val="11"/>
      <color theme="10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12"/>
      <name val="Aptos Narrow"/>
      <family val="2"/>
      <charset val="204"/>
      <scheme val="minor"/>
    </font>
    <font>
      <b/>
      <sz val="12"/>
      <name val="Calibri"/>
      <family val="2"/>
      <charset val="204"/>
    </font>
    <font>
      <b/>
      <sz val="12"/>
      <color theme="1"/>
      <name val="Aptos Narrow"/>
      <family val="2"/>
      <charset val="204"/>
      <scheme val="minor"/>
    </font>
    <font>
      <b/>
      <sz val="12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00B050"/>
      <name val="Aptos Narrow"/>
      <family val="2"/>
      <charset val="204"/>
      <scheme val="minor"/>
    </font>
    <font>
      <b/>
      <sz val="18"/>
      <color theme="1"/>
      <name val="Calibri"/>
      <family val="2"/>
      <charset val="204"/>
    </font>
    <font>
      <sz val="18"/>
      <name val="Aptos Narrow"/>
      <family val="2"/>
      <charset val="204"/>
      <scheme val="minor"/>
    </font>
    <font>
      <sz val="18"/>
      <color theme="1"/>
      <name val="Aptos Narrow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603259376811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8" borderId="8" applyNumberFormat="0" applyFont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3">
    <xf numFmtId="0" fontId="0" fillId="0" borderId="0" xfId="0"/>
    <xf numFmtId="0" fontId="0" fillId="36" borderId="0" xfId="0" applyFill="1"/>
    <xf numFmtId="0" fontId="14" fillId="36" borderId="0" xfId="0" applyFont="1" applyFill="1"/>
    <xf numFmtId="0" fontId="27" fillId="0" borderId="0" xfId="45" applyFont="1" applyAlignment="1">
      <alignment horizontal="left" vertical="center" wrapText="1"/>
    </xf>
    <xf numFmtId="0" fontId="25" fillId="0" borderId="0" xfId="43" applyFont="1" applyAlignment="1">
      <alignment horizontal="center" vertical="top"/>
    </xf>
    <xf numFmtId="4" fontId="25" fillId="0" borderId="0" xfId="43" applyNumberFormat="1" applyFont="1" applyAlignment="1">
      <alignment horizontal="right" vertical="top"/>
    </xf>
    <xf numFmtId="0" fontId="30" fillId="0" borderId="0" xfId="0" applyFont="1"/>
    <xf numFmtId="0" fontId="29" fillId="36" borderId="0" xfId="0" applyFont="1" applyFill="1"/>
    <xf numFmtId="0" fontId="0" fillId="35" borderId="0" xfId="0" applyFill="1"/>
    <xf numFmtId="43" fontId="38" fillId="36" borderId="25" xfId="1" applyFont="1" applyFill="1" applyBorder="1" applyAlignment="1">
      <alignment horizontal="center" vertical="center"/>
    </xf>
    <xf numFmtId="0" fontId="39" fillId="0" borderId="0" xfId="0" applyFont="1"/>
    <xf numFmtId="0" fontId="39" fillId="36" borderId="0" xfId="0" applyFont="1" applyFill="1"/>
    <xf numFmtId="0" fontId="40" fillId="36" borderId="0" xfId="0" applyFont="1" applyFill="1"/>
    <xf numFmtId="0" fontId="39" fillId="36" borderId="0" xfId="0" applyFont="1" applyFill="1" applyAlignment="1">
      <alignment horizontal="right"/>
    </xf>
    <xf numFmtId="0" fontId="39" fillId="36" borderId="0" xfId="0" applyFont="1" applyFill="1" applyAlignment="1">
      <alignment horizontal="center"/>
    </xf>
    <xf numFmtId="0" fontId="40" fillId="36" borderId="0" xfId="0" applyFont="1" applyFill="1" applyAlignment="1">
      <alignment horizontal="center"/>
    </xf>
    <xf numFmtId="0" fontId="40" fillId="36" borderId="0" xfId="0" applyFont="1" applyFill="1" applyAlignment="1">
      <alignment horizontal="right"/>
    </xf>
    <xf numFmtId="0" fontId="41" fillId="36" borderId="10" xfId="0" applyFont="1" applyFill="1" applyBorder="1" applyAlignment="1">
      <alignment horizontal="center"/>
    </xf>
    <xf numFmtId="0" fontId="21" fillId="36" borderId="10" xfId="0" applyFont="1" applyFill="1" applyBorder="1"/>
    <xf numFmtId="0" fontId="21" fillId="36" borderId="10" xfId="0" applyFont="1" applyFill="1" applyBorder="1" applyAlignment="1">
      <alignment horizontal="right" wrapText="1"/>
    </xf>
    <xf numFmtId="0" fontId="21" fillId="36" borderId="10" xfId="0" applyFont="1" applyFill="1" applyBorder="1" applyAlignment="1">
      <alignment horizontal="center" vertical="center" wrapText="1"/>
    </xf>
    <xf numFmtId="0" fontId="42" fillId="36" borderId="10" xfId="0" applyFont="1" applyFill="1" applyBorder="1" applyAlignment="1">
      <alignment horizontal="center" wrapText="1"/>
    </xf>
    <xf numFmtId="0" fontId="43" fillId="36" borderId="10" xfId="0" applyFont="1" applyFill="1" applyBorder="1" applyAlignment="1">
      <alignment horizontal="center" wrapText="1"/>
    </xf>
    <xf numFmtId="0" fontId="41" fillId="36" borderId="10" xfId="0" applyFont="1" applyFill="1" applyBorder="1" applyAlignment="1">
      <alignment horizontal="right" wrapText="1"/>
    </xf>
    <xf numFmtId="0" fontId="41" fillId="36" borderId="23" xfId="0" applyFont="1" applyFill="1" applyBorder="1" applyAlignment="1">
      <alignment horizontal="center" wrapText="1"/>
    </xf>
    <xf numFmtId="0" fontId="40" fillId="36" borderId="23" xfId="0" applyFont="1" applyFill="1" applyBorder="1" applyAlignment="1">
      <alignment wrapText="1"/>
    </xf>
    <xf numFmtId="0" fontId="43" fillId="36" borderId="10" xfId="0" applyFont="1" applyFill="1" applyBorder="1"/>
    <xf numFmtId="0" fontId="42" fillId="36" borderId="10" xfId="0" applyFont="1" applyFill="1" applyBorder="1"/>
    <xf numFmtId="0" fontId="42" fillId="36" borderId="10" xfId="0" applyFont="1" applyFill="1" applyBorder="1" applyAlignment="1">
      <alignment horizontal="right" wrapText="1"/>
    </xf>
    <xf numFmtId="0" fontId="42" fillId="36" borderId="10" xfId="0" applyFont="1" applyFill="1" applyBorder="1" applyAlignment="1">
      <alignment wrapText="1"/>
    </xf>
    <xf numFmtId="0" fontId="42" fillId="36" borderId="10" xfId="0" applyFont="1" applyFill="1" applyBorder="1" applyAlignment="1">
      <alignment horizontal="center"/>
    </xf>
    <xf numFmtId="0" fontId="43" fillId="36" borderId="10" xfId="0" applyFont="1" applyFill="1" applyBorder="1" applyAlignment="1">
      <alignment horizontal="center"/>
    </xf>
    <xf numFmtId="0" fontId="43" fillId="36" borderId="10" xfId="0" applyFont="1" applyFill="1" applyBorder="1" applyAlignment="1">
      <alignment horizontal="right" wrapText="1"/>
    </xf>
    <xf numFmtId="0" fontId="41" fillId="36" borderId="23" xfId="0" applyFont="1" applyFill="1" applyBorder="1" applyAlignment="1">
      <alignment wrapText="1"/>
    </xf>
    <xf numFmtId="0" fontId="41" fillId="36" borderId="23" xfId="0" applyFont="1" applyFill="1" applyBorder="1" applyAlignment="1">
      <alignment horizontal="right" wrapText="1"/>
    </xf>
    <xf numFmtId="0" fontId="38" fillId="36" borderId="10" xfId="43" applyFont="1" applyFill="1" applyBorder="1" applyAlignment="1">
      <alignment horizontal="left" vertical="top" wrapText="1"/>
    </xf>
    <xf numFmtId="0" fontId="38" fillId="36" borderId="10" xfId="0" applyFont="1" applyFill="1" applyBorder="1" applyAlignment="1">
      <alignment horizontal="center"/>
    </xf>
    <xf numFmtId="0" fontId="38" fillId="36" borderId="10" xfId="43" applyFont="1" applyFill="1" applyBorder="1" applyAlignment="1">
      <alignment horizontal="center" vertical="top"/>
    </xf>
    <xf numFmtId="4" fontId="38" fillId="36" borderId="10" xfId="43" applyNumberFormat="1" applyFont="1" applyFill="1" applyBorder="1" applyAlignment="1">
      <alignment horizontal="center" vertical="top"/>
    </xf>
    <xf numFmtId="0" fontId="44" fillId="0" borderId="25" xfId="54" applyFont="1" applyBorder="1" applyAlignment="1">
      <alignment horizontal="center" vertical="center"/>
    </xf>
    <xf numFmtId="0" fontId="44" fillId="36" borderId="23" xfId="0" applyFont="1" applyFill="1" applyBorder="1" applyAlignment="1">
      <alignment horizontal="center"/>
    </xf>
    <xf numFmtId="4" fontId="44" fillId="36" borderId="23" xfId="0" applyNumberFormat="1" applyFont="1" applyFill="1" applyBorder="1" applyAlignment="1">
      <alignment horizontal="center"/>
    </xf>
    <xf numFmtId="4" fontId="44" fillId="36" borderId="25" xfId="0" applyNumberFormat="1" applyFont="1" applyFill="1" applyBorder="1" applyAlignment="1">
      <alignment horizontal="center"/>
    </xf>
    <xf numFmtId="4" fontId="38" fillId="0" borderId="0" xfId="54" applyNumberFormat="1" applyFont="1" applyAlignment="1">
      <alignment horizontal="right" vertical="center"/>
    </xf>
    <xf numFmtId="49" fontId="44" fillId="36" borderId="23" xfId="0" applyNumberFormat="1" applyFont="1" applyFill="1" applyBorder="1" applyAlignment="1">
      <alignment horizontal="center"/>
    </xf>
    <xf numFmtId="43" fontId="44" fillId="36" borderId="23" xfId="1" applyFont="1" applyFill="1" applyBorder="1" applyAlignment="1">
      <alignment horizontal="center"/>
    </xf>
    <xf numFmtId="0" fontId="44" fillId="36" borderId="25" xfId="0" applyFont="1" applyFill="1" applyBorder="1" applyAlignment="1">
      <alignment horizontal="center"/>
    </xf>
    <xf numFmtId="0" fontId="38" fillId="36" borderId="11" xfId="53" applyFont="1" applyFill="1" applyBorder="1" applyAlignment="1">
      <alignment horizontal="left" vertical="center"/>
    </xf>
    <xf numFmtId="0" fontId="38" fillId="36" borderId="11" xfId="53" applyFont="1" applyFill="1" applyBorder="1" applyAlignment="1">
      <alignment horizontal="center" vertical="center"/>
    </xf>
    <xf numFmtId="14" fontId="38" fillId="36" borderId="10" xfId="43" applyNumberFormat="1" applyFont="1" applyFill="1" applyBorder="1" applyAlignment="1">
      <alignment horizontal="center" vertical="top"/>
    </xf>
    <xf numFmtId="4" fontId="38" fillId="36" borderId="11" xfId="53" applyNumberFormat="1" applyFont="1" applyFill="1" applyBorder="1" applyAlignment="1">
      <alignment horizontal="center" vertical="center"/>
    </xf>
    <xf numFmtId="43" fontId="44" fillId="36" borderId="25" xfId="1" applyFont="1" applyFill="1" applyBorder="1" applyAlignment="1">
      <alignment horizontal="center"/>
    </xf>
    <xf numFmtId="0" fontId="38" fillId="0" borderId="22" xfId="54" applyFont="1" applyBorder="1" applyAlignment="1">
      <alignment horizontal="left" vertical="center"/>
    </xf>
    <xf numFmtId="0" fontId="38" fillId="36" borderId="22" xfId="0" applyFont="1" applyFill="1" applyBorder="1" applyAlignment="1">
      <alignment horizontal="center"/>
    </xf>
    <xf numFmtId="0" fontId="38" fillId="36" borderId="14" xfId="0" applyFont="1" applyFill="1" applyBorder="1" applyAlignment="1">
      <alignment horizontal="center"/>
    </xf>
    <xf numFmtId="14" fontId="38" fillId="36" borderId="14" xfId="43" applyNumberFormat="1" applyFont="1" applyFill="1" applyBorder="1" applyAlignment="1">
      <alignment horizontal="center" vertical="top"/>
    </xf>
    <xf numFmtId="4" fontId="38" fillId="36" borderId="14" xfId="43" applyNumberFormat="1" applyFont="1" applyFill="1" applyBorder="1" applyAlignment="1">
      <alignment horizontal="center" vertical="top"/>
    </xf>
    <xf numFmtId="0" fontId="38" fillId="0" borderId="25" xfId="54" applyFont="1" applyBorder="1" applyAlignment="1">
      <alignment horizontal="left" vertical="center"/>
    </xf>
    <xf numFmtId="0" fontId="38" fillId="36" borderId="20" xfId="0" applyFont="1" applyFill="1" applyBorder="1" applyAlignment="1">
      <alignment horizontal="center"/>
    </xf>
    <xf numFmtId="14" fontId="38" fillId="36" borderId="20" xfId="43" applyNumberFormat="1" applyFont="1" applyFill="1" applyBorder="1" applyAlignment="1">
      <alignment horizontal="center" vertical="top"/>
    </xf>
    <xf numFmtId="4" fontId="38" fillId="36" borderId="20" xfId="43" applyNumberFormat="1" applyFont="1" applyFill="1" applyBorder="1" applyAlignment="1">
      <alignment horizontal="center" vertical="top"/>
    </xf>
    <xf numFmtId="43" fontId="44" fillId="36" borderId="20" xfId="1" applyFont="1" applyFill="1" applyBorder="1" applyAlignment="1">
      <alignment horizontal="center"/>
    </xf>
    <xf numFmtId="3" fontId="44" fillId="36" borderId="25" xfId="0" applyNumberFormat="1" applyFont="1" applyFill="1" applyBorder="1" applyAlignment="1">
      <alignment horizontal="center"/>
    </xf>
    <xf numFmtId="0" fontId="38" fillId="36" borderId="23" xfId="0" applyFont="1" applyFill="1" applyBorder="1" applyAlignment="1">
      <alignment horizontal="center"/>
    </xf>
    <xf numFmtId="0" fontId="38" fillId="36" borderId="23" xfId="43" applyFont="1" applyFill="1" applyBorder="1" applyAlignment="1">
      <alignment horizontal="center" vertical="top"/>
    </xf>
    <xf numFmtId="4" fontId="38" fillId="36" borderId="23" xfId="43" applyNumberFormat="1" applyFont="1" applyFill="1" applyBorder="1" applyAlignment="1">
      <alignment horizontal="center" vertical="top"/>
    </xf>
    <xf numFmtId="0" fontId="38" fillId="36" borderId="25" xfId="0" applyFont="1" applyFill="1" applyBorder="1" applyAlignment="1">
      <alignment horizontal="center"/>
    </xf>
    <xf numFmtId="0" fontId="44" fillId="36" borderId="25" xfId="54" applyFont="1" applyFill="1" applyBorder="1" applyAlignment="1">
      <alignment horizontal="center"/>
    </xf>
    <xf numFmtId="0" fontId="45" fillId="0" borderId="0" xfId="54" applyFont="1" applyAlignment="1">
      <alignment horizontal="left" vertical="center"/>
    </xf>
    <xf numFmtId="2" fontId="38" fillId="0" borderId="0" xfId="54" applyNumberFormat="1" applyFont="1" applyAlignment="1">
      <alignment horizontal="center" vertical="center"/>
    </xf>
    <xf numFmtId="0" fontId="38" fillId="36" borderId="11" xfId="53" applyFont="1" applyFill="1" applyBorder="1" applyAlignment="1">
      <alignment horizontal="left" vertical="center" wrapText="1"/>
    </xf>
    <xf numFmtId="49" fontId="38" fillId="36" borderId="10" xfId="43" applyNumberFormat="1" applyFont="1" applyFill="1" applyBorder="1" applyAlignment="1">
      <alignment horizontal="center" vertical="top"/>
    </xf>
    <xf numFmtId="0" fontId="38" fillId="36" borderId="12" xfId="54" applyFont="1" applyFill="1" applyBorder="1" applyAlignment="1">
      <alignment horizontal="left" vertical="center"/>
    </xf>
    <xf numFmtId="14" fontId="38" fillId="36" borderId="10" xfId="0" applyNumberFormat="1" applyFont="1" applyFill="1" applyBorder="1" applyAlignment="1">
      <alignment horizontal="center"/>
    </xf>
    <xf numFmtId="14" fontId="38" fillId="36" borderId="12" xfId="0" applyNumberFormat="1" applyFont="1" applyFill="1" applyBorder="1" applyAlignment="1">
      <alignment horizontal="center" vertical="top"/>
    </xf>
    <xf numFmtId="0" fontId="38" fillId="36" borderId="11" xfId="43" applyFont="1" applyFill="1" applyBorder="1" applyAlignment="1">
      <alignment horizontal="left" vertical="top" wrapText="1"/>
    </xf>
    <xf numFmtId="0" fontId="38" fillId="36" borderId="11" xfId="0" applyFont="1" applyFill="1" applyBorder="1" applyAlignment="1">
      <alignment horizontal="center"/>
    </xf>
    <xf numFmtId="0" fontId="38" fillId="36" borderId="11" xfId="43" applyFont="1" applyFill="1" applyBorder="1" applyAlignment="1">
      <alignment horizontal="center" vertical="top"/>
    </xf>
    <xf numFmtId="4" fontId="38" fillId="36" borderId="11" xfId="43" applyNumberFormat="1" applyFont="1" applyFill="1" applyBorder="1" applyAlignment="1">
      <alignment horizontal="center" vertical="top"/>
    </xf>
    <xf numFmtId="0" fontId="44" fillId="36" borderId="11" xfId="0" applyFont="1" applyFill="1" applyBorder="1" applyAlignment="1">
      <alignment horizontal="center"/>
    </xf>
    <xf numFmtId="0" fontId="38" fillId="36" borderId="0" xfId="0" applyFont="1" applyFill="1"/>
    <xf numFmtId="0" fontId="38" fillId="36" borderId="10" xfId="0" applyFont="1" applyFill="1" applyBorder="1" applyAlignment="1">
      <alignment horizontal="left" vertical="top" wrapText="1"/>
    </xf>
    <xf numFmtId="0" fontId="38" fillId="36" borderId="16" xfId="54" applyFont="1" applyFill="1" applyBorder="1" applyAlignment="1">
      <alignment horizontal="left" vertical="center"/>
    </xf>
    <xf numFmtId="0" fontId="38" fillId="36" borderId="0" xfId="0" applyFont="1" applyFill="1" applyAlignment="1">
      <alignment horizontal="center"/>
    </xf>
    <xf numFmtId="0" fontId="38" fillId="36" borderId="15" xfId="54" applyFont="1" applyFill="1" applyBorder="1" applyAlignment="1">
      <alignment horizontal="center" vertical="center"/>
    </xf>
    <xf numFmtId="2" fontId="38" fillId="36" borderId="15" xfId="54" applyNumberFormat="1" applyFont="1" applyFill="1" applyBorder="1" applyAlignment="1">
      <alignment horizontal="center" vertical="center"/>
    </xf>
    <xf numFmtId="4" fontId="38" fillId="36" borderId="15" xfId="54" applyNumberFormat="1" applyFont="1" applyFill="1" applyBorder="1" applyAlignment="1">
      <alignment horizontal="center" vertical="center"/>
    </xf>
    <xf numFmtId="0" fontId="38" fillId="36" borderId="11" xfId="0" applyFont="1" applyFill="1" applyBorder="1" applyAlignment="1">
      <alignment horizontal="left" vertical="top" wrapText="1"/>
    </xf>
    <xf numFmtId="14" fontId="38" fillId="36" borderId="11" xfId="43" applyNumberFormat="1" applyFont="1" applyFill="1" applyBorder="1" applyAlignment="1">
      <alignment horizontal="center" vertical="top"/>
    </xf>
    <xf numFmtId="4" fontId="44" fillId="36" borderId="11" xfId="0" applyNumberFormat="1" applyFont="1" applyFill="1" applyBorder="1" applyAlignment="1">
      <alignment horizontal="center" vertical="top"/>
    </xf>
    <xf numFmtId="43" fontId="44" fillId="36" borderId="11" xfId="1" applyFont="1" applyFill="1" applyBorder="1" applyAlignment="1">
      <alignment horizontal="center"/>
    </xf>
    <xf numFmtId="164" fontId="38" fillId="36" borderId="0" xfId="1" applyNumberFormat="1" applyFont="1" applyFill="1" applyBorder="1" applyAlignment="1"/>
    <xf numFmtId="0" fontId="44" fillId="36" borderId="25" xfId="54" applyFont="1" applyFill="1" applyBorder="1" applyAlignment="1">
      <alignment horizontal="center" vertical="center"/>
    </xf>
    <xf numFmtId="0" fontId="44" fillId="36" borderId="10" xfId="0" applyFont="1" applyFill="1" applyBorder="1" applyAlignment="1">
      <alignment horizontal="center"/>
    </xf>
    <xf numFmtId="0" fontId="38" fillId="36" borderId="15" xfId="54" applyFont="1" applyFill="1" applyBorder="1" applyAlignment="1">
      <alignment horizontal="left" vertical="center"/>
    </xf>
    <xf numFmtId="0" fontId="38" fillId="36" borderId="15" xfId="0" applyFont="1" applyFill="1" applyBorder="1" applyAlignment="1">
      <alignment horizontal="center"/>
    </xf>
    <xf numFmtId="0" fontId="38" fillId="36" borderId="17" xfId="54" applyFont="1" applyFill="1" applyBorder="1" applyAlignment="1">
      <alignment horizontal="left" vertical="center" wrapText="1"/>
    </xf>
    <xf numFmtId="0" fontId="44" fillId="36" borderId="15" xfId="0" applyFont="1" applyFill="1" applyBorder="1" applyAlignment="1">
      <alignment horizontal="center"/>
    </xf>
    <xf numFmtId="0" fontId="38" fillId="36" borderId="15" xfId="43" applyFont="1" applyFill="1" applyBorder="1" applyAlignment="1">
      <alignment horizontal="left" vertical="top" wrapText="1"/>
    </xf>
    <xf numFmtId="0" fontId="38" fillId="36" borderId="15" xfId="43" applyFont="1" applyFill="1" applyBorder="1" applyAlignment="1">
      <alignment horizontal="center" vertical="top"/>
    </xf>
    <xf numFmtId="4" fontId="38" fillId="36" borderId="15" xfId="43" applyNumberFormat="1" applyFont="1" applyFill="1" applyBorder="1" applyAlignment="1">
      <alignment horizontal="center" vertical="top"/>
    </xf>
    <xf numFmtId="0" fontId="44" fillId="36" borderId="0" xfId="0" applyFont="1" applyFill="1" applyAlignment="1">
      <alignment horizontal="center"/>
    </xf>
    <xf numFmtId="3" fontId="38" fillId="36" borderId="10" xfId="0" applyNumberFormat="1" applyFont="1" applyFill="1" applyBorder="1" applyAlignment="1">
      <alignment horizontal="center"/>
    </xf>
    <xf numFmtId="0" fontId="38" fillId="36" borderId="12" xfId="0" applyFont="1" applyFill="1" applyBorder="1" applyAlignment="1">
      <alignment horizontal="center"/>
    </xf>
    <xf numFmtId="4" fontId="38" fillId="36" borderId="12" xfId="0" applyNumberFormat="1" applyFont="1" applyFill="1" applyBorder="1" applyAlignment="1">
      <alignment horizontal="center" vertical="top"/>
    </xf>
    <xf numFmtId="3" fontId="38" fillId="36" borderId="0" xfId="0" applyNumberFormat="1" applyFont="1" applyFill="1" applyAlignment="1">
      <alignment horizontal="center"/>
    </xf>
    <xf numFmtId="0" fontId="38" fillId="0" borderId="17" xfId="54" applyFont="1" applyBorder="1" applyAlignment="1">
      <alignment horizontal="left" vertical="center" wrapText="1"/>
    </xf>
    <xf numFmtId="0" fontId="38" fillId="36" borderId="27" xfId="0" applyFont="1" applyFill="1" applyBorder="1" applyAlignment="1">
      <alignment horizontal="center"/>
    </xf>
    <xf numFmtId="2" fontId="38" fillId="0" borderId="17" xfId="54" applyNumberFormat="1" applyFont="1" applyBorder="1" applyAlignment="1">
      <alignment horizontal="center" vertical="center"/>
    </xf>
    <xf numFmtId="0" fontId="38" fillId="0" borderId="17" xfId="54" applyFont="1" applyBorder="1" applyAlignment="1">
      <alignment horizontal="center" vertical="center"/>
    </xf>
    <xf numFmtId="0" fontId="40" fillId="0" borderId="0" xfId="0" applyFont="1"/>
    <xf numFmtId="2" fontId="38" fillId="0" borderId="23" xfId="54" applyNumberFormat="1" applyFont="1" applyBorder="1" applyAlignment="1">
      <alignment horizontal="center" vertical="center"/>
    </xf>
    <xf numFmtId="0" fontId="38" fillId="0" borderId="25" xfId="54" applyFont="1" applyBorder="1" applyAlignment="1">
      <alignment horizontal="center" vertical="center"/>
    </xf>
    <xf numFmtId="4" fontId="38" fillId="0" borderId="25" xfId="54" applyNumberFormat="1" applyFont="1" applyBorder="1" applyAlignment="1">
      <alignment horizontal="center" vertical="center"/>
    </xf>
    <xf numFmtId="0" fontId="44" fillId="0" borderId="0" xfId="0" applyFont="1"/>
    <xf numFmtId="4" fontId="40" fillId="0" borderId="0" xfId="0" applyNumberFormat="1" applyFont="1"/>
    <xf numFmtId="0" fontId="44" fillId="0" borderId="27" xfId="54" applyFont="1" applyBorder="1" applyAlignment="1">
      <alignment horizontal="center" vertical="center"/>
    </xf>
    <xf numFmtId="167" fontId="44" fillId="36" borderId="23" xfId="1" applyNumberFormat="1" applyFont="1" applyFill="1" applyBorder="1" applyAlignment="1">
      <alignment horizontal="center" vertical="center" wrapText="1"/>
    </xf>
    <xf numFmtId="43" fontId="44" fillId="36" borderId="15" xfId="1" applyFont="1" applyFill="1" applyBorder="1" applyAlignment="1">
      <alignment horizontal="center" wrapText="1"/>
    </xf>
    <xf numFmtId="43" fontId="44" fillId="36" borderId="15" xfId="1" applyFont="1" applyFill="1" applyBorder="1" applyAlignment="1">
      <alignment horizontal="center"/>
    </xf>
    <xf numFmtId="0" fontId="38" fillId="36" borderId="14" xfId="43" applyFont="1" applyFill="1" applyBorder="1" applyAlignment="1">
      <alignment horizontal="left" vertical="top" wrapText="1"/>
    </xf>
    <xf numFmtId="0" fontId="38" fillId="36" borderId="14" xfId="43" applyFont="1" applyFill="1" applyBorder="1" applyAlignment="1">
      <alignment horizontal="center" vertical="top"/>
    </xf>
    <xf numFmtId="43" fontId="44" fillId="36" borderId="14" xfId="1" applyFont="1" applyFill="1" applyBorder="1" applyAlignment="1">
      <alignment horizontal="center" wrapText="1"/>
    </xf>
    <xf numFmtId="43" fontId="44" fillId="36" borderId="14" xfId="1" applyFont="1" applyFill="1" applyBorder="1" applyAlignment="1">
      <alignment horizontal="center"/>
    </xf>
    <xf numFmtId="4" fontId="44" fillId="36" borderId="25" xfId="54" applyNumberFormat="1" applyFont="1" applyFill="1" applyBorder="1" applyAlignment="1">
      <alignment horizontal="center" vertical="center"/>
    </xf>
    <xf numFmtId="4" fontId="38" fillId="36" borderId="10" xfId="0" applyNumberFormat="1" applyFont="1" applyFill="1" applyBorder="1" applyAlignment="1">
      <alignment horizontal="center" vertical="top"/>
    </xf>
    <xf numFmtId="0" fontId="38" fillId="0" borderId="18" xfId="54" applyFont="1" applyBorder="1" applyAlignment="1">
      <alignment horizontal="left" vertical="center" wrapText="1"/>
    </xf>
    <xf numFmtId="0" fontId="38" fillId="36" borderId="17" xfId="0" applyFont="1" applyFill="1" applyBorder="1" applyAlignment="1">
      <alignment horizontal="center" vertical="top" wrapText="1"/>
    </xf>
    <xf numFmtId="1" fontId="38" fillId="0" borderId="19" xfId="54" applyNumberFormat="1" applyFont="1" applyBorder="1" applyAlignment="1">
      <alignment horizontal="center" vertical="center"/>
    </xf>
    <xf numFmtId="4" fontId="38" fillId="0" borderId="17" xfId="54" applyNumberFormat="1" applyFont="1" applyBorder="1" applyAlignment="1">
      <alignment horizontal="center" vertical="center"/>
    </xf>
    <xf numFmtId="0" fontId="40" fillId="36" borderId="0" xfId="0" applyFont="1" applyFill="1" applyAlignment="1">
      <alignment vertical="top" wrapText="1"/>
    </xf>
    <xf numFmtId="0" fontId="44" fillId="0" borderId="18" xfId="54" applyFont="1" applyBorder="1" applyAlignment="1">
      <alignment horizontal="left" vertical="center" wrapText="1"/>
    </xf>
    <xf numFmtId="0" fontId="38" fillId="36" borderId="17" xfId="0" applyFont="1" applyFill="1" applyBorder="1" applyAlignment="1">
      <alignment horizontal="center" vertical="top"/>
    </xf>
    <xf numFmtId="0" fontId="40" fillId="36" borderId="0" xfId="0" applyFont="1" applyFill="1" applyAlignment="1">
      <alignment vertical="top"/>
    </xf>
    <xf numFmtId="0" fontId="44" fillId="0" borderId="17" xfId="54" applyFont="1" applyBorder="1" applyAlignment="1">
      <alignment horizontal="left" vertical="center" wrapText="1"/>
    </xf>
    <xf numFmtId="0" fontId="38" fillId="36" borderId="24" xfId="54" applyFont="1" applyFill="1" applyBorder="1" applyAlignment="1">
      <alignment horizontal="center" vertical="center"/>
    </xf>
    <xf numFmtId="0" fontId="38" fillId="0" borderId="22" xfId="54" applyFont="1" applyBorder="1" applyAlignment="1">
      <alignment horizontal="center" vertical="center"/>
    </xf>
    <xf numFmtId="4" fontId="38" fillId="36" borderId="15" xfId="0" applyNumberFormat="1" applyFont="1" applyFill="1" applyBorder="1" applyAlignment="1">
      <alignment horizontal="center" vertical="top"/>
    </xf>
    <xf numFmtId="0" fontId="38" fillId="36" borderId="0" xfId="54" applyFont="1" applyFill="1" applyAlignment="1">
      <alignment horizontal="center" vertical="center"/>
    </xf>
    <xf numFmtId="0" fontId="44" fillId="0" borderId="20" xfId="54" applyFont="1" applyBorder="1" applyAlignment="1">
      <alignment horizontal="left" vertical="center" wrapText="1"/>
    </xf>
    <xf numFmtId="0" fontId="38" fillId="36" borderId="21" xfId="54" applyFont="1" applyFill="1" applyBorder="1" applyAlignment="1">
      <alignment horizontal="center" vertical="center"/>
    </xf>
    <xf numFmtId="2" fontId="38" fillId="0" borderId="20" xfId="54" applyNumberFormat="1" applyFont="1" applyBorder="1" applyAlignment="1">
      <alignment horizontal="center" vertical="center"/>
    </xf>
    <xf numFmtId="4" fontId="38" fillId="0" borderId="20" xfId="54" applyNumberFormat="1" applyFont="1" applyBorder="1" applyAlignment="1">
      <alignment horizontal="center" vertical="center"/>
    </xf>
    <xf numFmtId="4" fontId="38" fillId="36" borderId="20" xfId="0" applyNumberFormat="1" applyFont="1" applyFill="1" applyBorder="1" applyAlignment="1">
      <alignment horizontal="center" vertical="top"/>
    </xf>
    <xf numFmtId="164" fontId="44" fillId="36" borderId="20" xfId="1" applyNumberFormat="1" applyFont="1" applyFill="1" applyBorder="1" applyAlignment="1">
      <alignment horizontal="center"/>
    </xf>
    <xf numFmtId="0" fontId="44" fillId="36" borderId="20" xfId="0" applyFont="1" applyFill="1" applyBorder="1" applyAlignment="1">
      <alignment horizontal="center"/>
    </xf>
    <xf numFmtId="0" fontId="44" fillId="36" borderId="10" xfId="43" applyFont="1" applyFill="1" applyBorder="1" applyAlignment="1">
      <alignment horizontal="left" vertical="top" wrapText="1"/>
    </xf>
    <xf numFmtId="0" fontId="38" fillId="36" borderId="10" xfId="0" applyFont="1" applyFill="1" applyBorder="1" applyAlignment="1">
      <alignment horizontal="center" wrapText="1"/>
    </xf>
    <xf numFmtId="0" fontId="44" fillId="36" borderId="10" xfId="0" applyFont="1" applyFill="1" applyBorder="1" applyAlignment="1">
      <alignment horizontal="left" vertical="top" wrapText="1"/>
    </xf>
    <xf numFmtId="0" fontId="38" fillId="36" borderId="17" xfId="0" applyFont="1" applyFill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44" fillId="36" borderId="17" xfId="0" applyFont="1" applyFill="1" applyBorder="1" applyAlignment="1">
      <alignment horizontal="center"/>
    </xf>
    <xf numFmtId="0" fontId="44" fillId="36" borderId="11" xfId="53" applyFont="1" applyFill="1" applyBorder="1" applyAlignment="1">
      <alignment horizontal="left" vertical="center" wrapText="1"/>
    </xf>
    <xf numFmtId="4" fontId="46" fillId="0" borderId="0" xfId="54" applyNumberFormat="1" applyFont="1" applyAlignment="1">
      <alignment horizontal="right" vertical="center"/>
    </xf>
    <xf numFmtId="0" fontId="47" fillId="0" borderId="0" xfId="54" applyFont="1" applyAlignment="1">
      <alignment horizontal="left" vertical="center"/>
    </xf>
    <xf numFmtId="14" fontId="38" fillId="36" borderId="10" xfId="0" applyNumberFormat="1" applyFont="1" applyFill="1" applyBorder="1" applyAlignment="1">
      <alignment horizontal="center" vertical="top"/>
    </xf>
    <xf numFmtId="0" fontId="44" fillId="36" borderId="17" xfId="0" applyFont="1" applyFill="1" applyBorder="1" applyAlignment="1">
      <alignment horizontal="left" vertical="top" wrapText="1"/>
    </xf>
    <xf numFmtId="14" fontId="38" fillId="36" borderId="17" xfId="0" applyNumberFormat="1" applyFont="1" applyFill="1" applyBorder="1" applyAlignment="1">
      <alignment horizontal="center" vertical="top"/>
    </xf>
    <xf numFmtId="4" fontId="38" fillId="36" borderId="17" xfId="0" applyNumberFormat="1" applyFont="1" applyFill="1" applyBorder="1" applyAlignment="1">
      <alignment horizontal="center" vertical="top"/>
    </xf>
    <xf numFmtId="0" fontId="44" fillId="36" borderId="25" xfId="0" applyFont="1" applyFill="1" applyBorder="1" applyAlignment="1">
      <alignment horizontal="center" vertical="center"/>
    </xf>
    <xf numFmtId="0" fontId="44" fillId="36" borderId="23" xfId="0" applyFont="1" applyFill="1" applyBorder="1" applyAlignment="1">
      <alignment horizontal="center" vertical="center"/>
    </xf>
    <xf numFmtId="43" fontId="44" fillId="0" borderId="25" xfId="1" applyFont="1" applyFill="1" applyBorder="1" applyAlignment="1">
      <alignment horizontal="right"/>
    </xf>
    <xf numFmtId="43" fontId="39" fillId="0" borderId="0" xfId="1" applyFont="1" applyBorder="1" applyAlignment="1">
      <alignment horizontal="right"/>
    </xf>
    <xf numFmtId="43" fontId="44" fillId="0" borderId="25" xfId="1" applyFont="1" applyFill="1" applyBorder="1" applyAlignment="1">
      <alignment vertical="center"/>
    </xf>
    <xf numFmtId="43" fontId="39" fillId="0" borderId="0" xfId="1" applyFont="1" applyBorder="1"/>
    <xf numFmtId="43" fontId="39" fillId="0" borderId="25" xfId="1" applyFont="1" applyFill="1" applyBorder="1" applyAlignment="1">
      <alignment horizontal="right"/>
    </xf>
    <xf numFmtId="0" fontId="38" fillId="36" borderId="22" xfId="54" applyFont="1" applyFill="1" applyBorder="1" applyAlignment="1">
      <alignment horizontal="left" vertical="center"/>
    </xf>
    <xf numFmtId="0" fontId="38" fillId="36" borderId="22" xfId="0" applyFont="1" applyFill="1" applyBorder="1" applyAlignment="1">
      <alignment horizontal="center" vertical="center"/>
    </xf>
    <xf numFmtId="4" fontId="38" fillId="0" borderId="22" xfId="54" applyNumberFormat="1" applyFont="1" applyBorder="1" applyAlignment="1">
      <alignment horizontal="center" vertical="center"/>
    </xf>
    <xf numFmtId="43" fontId="44" fillId="0" borderId="25" xfId="1" applyFont="1" applyFill="1" applyBorder="1"/>
    <xf numFmtId="0" fontId="38" fillId="36" borderId="20" xfId="53" applyFont="1" applyFill="1" applyBorder="1" applyAlignment="1">
      <alignment horizontal="left" vertical="center"/>
    </xf>
    <xf numFmtId="0" fontId="38" fillId="36" borderId="23" xfId="53" applyFont="1" applyFill="1" applyBorder="1" applyAlignment="1">
      <alignment horizontal="left" vertical="center"/>
    </xf>
    <xf numFmtId="0" fontId="38" fillId="36" borderId="23" xfId="53" applyFont="1" applyFill="1" applyBorder="1" applyAlignment="1">
      <alignment horizontal="center" vertical="center"/>
    </xf>
    <xf numFmtId="4" fontId="38" fillId="36" borderId="23" xfId="53" applyNumberFormat="1" applyFont="1" applyFill="1" applyBorder="1" applyAlignment="1">
      <alignment horizontal="center" vertical="center"/>
    </xf>
    <xf numFmtId="0" fontId="44" fillId="36" borderId="12" xfId="0" applyFont="1" applyFill="1" applyBorder="1" applyAlignment="1">
      <alignment horizontal="center"/>
    </xf>
    <xf numFmtId="14" fontId="38" fillId="36" borderId="25" xfId="0" applyNumberFormat="1" applyFont="1" applyFill="1" applyBorder="1" applyAlignment="1">
      <alignment horizontal="center"/>
    </xf>
    <xf numFmtId="14" fontId="38" fillId="36" borderId="25" xfId="43" applyNumberFormat="1" applyFont="1" applyFill="1" applyBorder="1" applyAlignment="1">
      <alignment horizontal="center" vertical="top"/>
    </xf>
    <xf numFmtId="0" fontId="44" fillId="36" borderId="10" xfId="0" applyFont="1" applyFill="1" applyBorder="1" applyAlignment="1">
      <alignment horizontal="center" vertical="center"/>
    </xf>
    <xf numFmtId="43" fontId="44" fillId="36" borderId="23" xfId="1" applyFont="1" applyFill="1" applyBorder="1" applyAlignment="1">
      <alignment horizontal="center" vertical="center"/>
    </xf>
    <xf numFmtId="164" fontId="44" fillId="0" borderId="25" xfId="1" applyNumberFormat="1" applyFont="1" applyFill="1" applyBorder="1" applyAlignment="1">
      <alignment horizontal="center" vertical="center"/>
    </xf>
    <xf numFmtId="43" fontId="44" fillId="36" borderId="17" xfId="1" applyFont="1" applyFill="1" applyBorder="1" applyAlignment="1">
      <alignment horizontal="center" vertical="center"/>
    </xf>
    <xf numFmtId="164" fontId="38" fillId="36" borderId="25" xfId="1" applyNumberFormat="1" applyFont="1" applyFill="1" applyBorder="1" applyAlignment="1">
      <alignment horizontal="right" vertical="center"/>
    </xf>
    <xf numFmtId="0" fontId="45" fillId="36" borderId="0" xfId="54" applyFont="1" applyFill="1" applyAlignment="1">
      <alignment horizontal="left" vertical="center"/>
    </xf>
    <xf numFmtId="164" fontId="44" fillId="0" borderId="25" xfId="1" applyNumberFormat="1" applyFont="1" applyBorder="1" applyAlignment="1">
      <alignment horizontal="center" vertical="center"/>
    </xf>
    <xf numFmtId="0" fontId="38" fillId="36" borderId="10" xfId="0" applyFont="1" applyFill="1" applyBorder="1" applyAlignment="1">
      <alignment horizontal="center" vertical="top"/>
    </xf>
    <xf numFmtId="0" fontId="38" fillId="36" borderId="0" xfId="0" applyFont="1" applyFill="1" applyAlignment="1">
      <alignment horizontal="center" wrapText="1"/>
    </xf>
    <xf numFmtId="164" fontId="44" fillId="36" borderId="17" xfId="1" applyNumberFormat="1" applyFont="1" applyFill="1" applyBorder="1" applyAlignment="1">
      <alignment horizontal="center" vertical="center"/>
    </xf>
    <xf numFmtId="0" fontId="38" fillId="36" borderId="15" xfId="0" applyFont="1" applyFill="1" applyBorder="1" applyAlignment="1">
      <alignment horizontal="center" vertical="top"/>
    </xf>
    <xf numFmtId="3" fontId="44" fillId="36" borderId="15" xfId="1" applyNumberFormat="1" applyFont="1" applyFill="1" applyBorder="1" applyAlignment="1">
      <alignment horizontal="center"/>
    </xf>
    <xf numFmtId="0" fontId="40" fillId="36" borderId="25" xfId="0" applyFont="1" applyFill="1" applyBorder="1" applyAlignment="1">
      <alignment horizontal="right"/>
    </xf>
    <xf numFmtId="4" fontId="44" fillId="36" borderId="17" xfId="54" applyNumberFormat="1" applyFont="1" applyFill="1" applyBorder="1" applyAlignment="1">
      <alignment horizontal="center" vertical="center"/>
    </xf>
    <xf numFmtId="0" fontId="38" fillId="36" borderId="23" xfId="43" applyFont="1" applyFill="1" applyBorder="1" applyAlignment="1">
      <alignment horizontal="left" vertical="top" wrapText="1"/>
    </xf>
    <xf numFmtId="0" fontId="38" fillId="36" borderId="10" xfId="43" applyFont="1" applyFill="1" applyBorder="1" applyAlignment="1">
      <alignment horizontal="center" vertical="center"/>
    </xf>
    <xf numFmtId="4" fontId="44" fillId="36" borderId="10" xfId="43" applyNumberFormat="1" applyFont="1" applyFill="1" applyBorder="1" applyAlignment="1">
      <alignment horizontal="center" vertical="center"/>
    </xf>
    <xf numFmtId="0" fontId="38" fillId="36" borderId="0" xfId="0" applyFont="1" applyFill="1" applyAlignment="1">
      <alignment horizontal="left"/>
    </xf>
    <xf numFmtId="0" fontId="38" fillId="36" borderId="12" xfId="43" applyFont="1" applyFill="1" applyBorder="1" applyAlignment="1">
      <alignment horizontal="left" vertical="top" wrapText="1"/>
    </xf>
    <xf numFmtId="0" fontId="38" fillId="36" borderId="12" xfId="49" applyFont="1" applyFill="1" applyBorder="1" applyAlignment="1">
      <alignment horizontal="center" vertical="center"/>
    </xf>
    <xf numFmtId="4" fontId="38" fillId="36" borderId="12" xfId="43" applyNumberFormat="1" applyFont="1" applyFill="1" applyBorder="1" applyAlignment="1">
      <alignment horizontal="center" vertical="top"/>
    </xf>
    <xf numFmtId="0" fontId="38" fillId="36" borderId="23" xfId="43" applyFont="1" applyFill="1" applyBorder="1" applyAlignment="1">
      <alignment horizontal="center" vertical="top" wrapText="1"/>
    </xf>
    <xf numFmtId="3" fontId="44" fillId="36" borderId="23" xfId="0" applyNumberFormat="1" applyFont="1" applyFill="1" applyBorder="1" applyAlignment="1">
      <alignment horizontal="center"/>
    </xf>
    <xf numFmtId="0" fontId="44" fillId="36" borderId="23" xfId="0" applyFont="1" applyFill="1" applyBorder="1" applyAlignment="1">
      <alignment horizontal="right"/>
    </xf>
    <xf numFmtId="43" fontId="44" fillId="36" borderId="25" xfId="1" applyFont="1" applyFill="1" applyBorder="1" applyAlignment="1">
      <alignment horizontal="left" vertical="center"/>
    </xf>
    <xf numFmtId="0" fontId="38" fillId="36" borderId="23" xfId="0" applyFont="1" applyFill="1" applyBorder="1" applyAlignment="1">
      <alignment horizontal="center" vertical="top" wrapText="1"/>
    </xf>
    <xf numFmtId="3" fontId="38" fillId="36" borderId="23" xfId="0" applyNumberFormat="1" applyFont="1" applyFill="1" applyBorder="1" applyAlignment="1">
      <alignment horizontal="center"/>
    </xf>
    <xf numFmtId="14" fontId="38" fillId="36" borderId="23" xfId="0" applyNumberFormat="1" applyFont="1" applyFill="1" applyBorder="1" applyAlignment="1">
      <alignment horizontal="center" vertical="top"/>
    </xf>
    <xf numFmtId="2" fontId="38" fillId="36" borderId="23" xfId="54" applyNumberFormat="1" applyFont="1" applyFill="1" applyBorder="1" applyAlignment="1">
      <alignment horizontal="center" vertical="center"/>
    </xf>
    <xf numFmtId="4" fontId="38" fillId="36" borderId="23" xfId="54" applyNumberFormat="1" applyFont="1" applyFill="1" applyBorder="1" applyAlignment="1">
      <alignment horizontal="center" vertical="center"/>
    </xf>
    <xf numFmtId="0" fontId="38" fillId="0" borderId="23" xfId="54" applyFont="1" applyBorder="1" applyAlignment="1">
      <alignment horizontal="center" vertical="center"/>
    </xf>
    <xf numFmtId="4" fontId="38" fillId="0" borderId="23" xfId="54" applyNumberFormat="1" applyFont="1" applyBorder="1" applyAlignment="1">
      <alignment horizontal="center" vertical="center"/>
    </xf>
    <xf numFmtId="0" fontId="44" fillId="36" borderId="14" xfId="0" applyFont="1" applyFill="1" applyBorder="1" applyAlignment="1">
      <alignment horizontal="center"/>
    </xf>
    <xf numFmtId="0" fontId="39" fillId="36" borderId="0" xfId="0" applyFont="1" applyFill="1" applyAlignment="1">
      <alignment wrapText="1"/>
    </xf>
    <xf numFmtId="165" fontId="44" fillId="36" borderId="10" xfId="0" applyNumberFormat="1" applyFont="1" applyFill="1" applyBorder="1" applyAlignment="1">
      <alignment horizontal="center"/>
    </xf>
    <xf numFmtId="165" fontId="44" fillId="36" borderId="11" xfId="0" applyNumberFormat="1" applyFont="1" applyFill="1" applyBorder="1" applyAlignment="1">
      <alignment horizontal="center"/>
    </xf>
    <xf numFmtId="4" fontId="44" fillId="36" borderId="12" xfId="0" applyNumberFormat="1" applyFont="1" applyFill="1" applyBorder="1" applyAlignment="1">
      <alignment horizontal="center"/>
    </xf>
    <xf numFmtId="3" fontId="44" fillId="36" borderId="10" xfId="0" applyNumberFormat="1" applyFont="1" applyFill="1" applyBorder="1" applyAlignment="1">
      <alignment horizontal="center"/>
    </xf>
    <xf numFmtId="4" fontId="44" fillId="36" borderId="10" xfId="43" applyNumberFormat="1" applyFont="1" applyFill="1" applyBorder="1" applyAlignment="1">
      <alignment horizontal="center" vertical="top"/>
    </xf>
    <xf numFmtId="0" fontId="44" fillId="36" borderId="23" xfId="43" applyFont="1" applyFill="1" applyBorder="1" applyAlignment="1">
      <alignment horizontal="left" vertical="top" wrapText="1"/>
    </xf>
    <xf numFmtId="4" fontId="44" fillId="36" borderId="23" xfId="43" applyNumberFormat="1" applyFont="1" applyFill="1" applyBorder="1" applyAlignment="1">
      <alignment horizontal="center" vertical="top"/>
    </xf>
    <xf numFmtId="4" fontId="44" fillId="36" borderId="15" xfId="43" applyNumberFormat="1" applyFont="1" applyFill="1" applyBorder="1" applyAlignment="1">
      <alignment horizontal="center" vertical="top"/>
    </xf>
    <xf numFmtId="0" fontId="44" fillId="36" borderId="25" xfId="0" applyFont="1" applyFill="1" applyBorder="1" applyAlignment="1">
      <alignment horizontal="right"/>
    </xf>
    <xf numFmtId="4" fontId="38" fillId="36" borderId="0" xfId="54" applyNumberFormat="1" applyFont="1" applyFill="1" applyAlignment="1">
      <alignment horizontal="right" vertical="center"/>
    </xf>
    <xf numFmtId="0" fontId="38" fillId="36" borderId="13" xfId="0" applyFont="1" applyFill="1" applyBorder="1" applyAlignment="1">
      <alignment horizontal="left" vertical="top" wrapText="1"/>
    </xf>
    <xf numFmtId="0" fontId="38" fillId="36" borderId="13" xfId="0" applyFont="1" applyFill="1" applyBorder="1" applyAlignment="1">
      <alignment horizontal="center"/>
    </xf>
    <xf numFmtId="0" fontId="38" fillId="36" borderId="13" xfId="0" applyFont="1" applyFill="1" applyBorder="1" applyAlignment="1">
      <alignment horizontal="center" vertical="top"/>
    </xf>
    <xf numFmtId="4" fontId="38" fillId="36" borderId="13" xfId="0" applyNumberFormat="1" applyFont="1" applyFill="1" applyBorder="1" applyAlignment="1">
      <alignment horizontal="center" vertical="top"/>
    </xf>
    <xf numFmtId="0" fontId="44" fillId="36" borderId="26" xfId="0" applyFont="1" applyFill="1" applyBorder="1" applyAlignment="1">
      <alignment horizontal="center"/>
    </xf>
    <xf numFmtId="0" fontId="38" fillId="0" borderId="23" xfId="54" applyFont="1" applyBorder="1" applyAlignment="1">
      <alignment horizontal="left" vertical="center" wrapText="1"/>
    </xf>
    <xf numFmtId="2" fontId="38" fillId="0" borderId="19" xfId="54" applyNumberFormat="1" applyFont="1" applyBorder="1" applyAlignment="1">
      <alignment horizontal="center" vertical="center"/>
    </xf>
    <xf numFmtId="0" fontId="44" fillId="0" borderId="25" xfId="0" applyFont="1" applyBorder="1" applyAlignment="1">
      <alignment horizontal="center"/>
    </xf>
    <xf numFmtId="0" fontId="48" fillId="36" borderId="0" xfId="0" applyFont="1" applyFill="1" applyAlignment="1">
      <alignment horizontal="justify" vertical="center" wrapText="1"/>
    </xf>
    <xf numFmtId="0" fontId="44" fillId="36" borderId="0" xfId="0" applyFont="1" applyFill="1" applyAlignment="1">
      <alignment horizontal="right"/>
    </xf>
    <xf numFmtId="0" fontId="38" fillId="36" borderId="0" xfId="0" applyFont="1" applyFill="1" applyAlignment="1">
      <alignment horizontal="right"/>
    </xf>
    <xf numFmtId="0" fontId="44" fillId="36" borderId="0" xfId="0" applyFont="1" applyFill="1"/>
    <xf numFmtId="0" fontId="38" fillId="36" borderId="0" xfId="43" applyFont="1" applyFill="1" applyAlignment="1">
      <alignment horizontal="left" vertical="top" wrapText="1"/>
    </xf>
    <xf numFmtId="0" fontId="38" fillId="36" borderId="0" xfId="43" applyFont="1" applyFill="1" applyAlignment="1">
      <alignment horizontal="center" vertical="top"/>
    </xf>
    <xf numFmtId="4" fontId="38" fillId="36" borderId="0" xfId="43" applyNumberFormat="1" applyFont="1" applyFill="1" applyAlignment="1">
      <alignment horizontal="center" vertical="top"/>
    </xf>
    <xf numFmtId="0" fontId="38" fillId="0" borderId="0" xfId="0" applyFont="1"/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4" fillId="35" borderId="0" xfId="0" applyFont="1" applyFill="1" applyAlignment="1">
      <alignment horizontal="center"/>
    </xf>
    <xf numFmtId="0" fontId="44" fillId="35" borderId="0" xfId="0" applyFont="1" applyFill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9" fillId="35" borderId="0" xfId="0" applyFont="1" applyFill="1" applyAlignment="1">
      <alignment horizontal="center"/>
    </xf>
    <xf numFmtId="0" fontId="39" fillId="35" borderId="0" xfId="0" applyFont="1" applyFill="1" applyAlignment="1">
      <alignment horizontal="right"/>
    </xf>
    <xf numFmtId="0" fontId="50" fillId="36" borderId="0" xfId="0" applyFont="1" applyFill="1" applyAlignment="1">
      <alignment horizontal="center" vertical="center"/>
    </xf>
    <xf numFmtId="0" fontId="51" fillId="36" borderId="0" xfId="0" applyFont="1" applyFill="1"/>
    <xf numFmtId="0" fontId="52" fillId="36" borderId="0" xfId="0" applyFont="1" applyFill="1"/>
    <xf numFmtId="0" fontId="52" fillId="36" borderId="0" xfId="0" applyFont="1" applyFill="1" applyAlignment="1">
      <alignment horizontal="right"/>
    </xf>
    <xf numFmtId="0" fontId="50" fillId="36" borderId="0" xfId="0" applyFont="1" applyFill="1" applyAlignment="1">
      <alignment horizontal="center" vertical="center"/>
    </xf>
    <xf numFmtId="0" fontId="52" fillId="36" borderId="0" xfId="0" applyFont="1" applyFill="1" applyAlignment="1">
      <alignment horizontal="center"/>
    </xf>
    <xf numFmtId="0" fontId="51" fillId="36" borderId="0" xfId="0" applyFont="1" applyFill="1" applyAlignment="1">
      <alignment horizontal="center"/>
    </xf>
    <xf numFmtId="0" fontId="51" fillId="36" borderId="0" xfId="0" applyFont="1" applyFill="1" applyAlignment="1">
      <alignment horizontal="righ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30" fillId="36" borderId="18" xfId="45" applyNumberFormat="1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35" fillId="38" borderId="27" xfId="0" applyFont="1" applyFill="1" applyBorder="1" applyAlignment="1">
      <alignment horizontal="center" vertical="center" wrapText="1"/>
    </xf>
    <xf numFmtId="0" fontId="18" fillId="38" borderId="27" xfId="0" applyFont="1" applyFill="1" applyBorder="1" applyAlignment="1">
      <alignment horizontal="center" vertical="center" wrapText="1"/>
    </xf>
    <xf numFmtId="0" fontId="18" fillId="37" borderId="27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36" fillId="38" borderId="27" xfId="0" applyFont="1" applyFill="1" applyBorder="1" applyAlignment="1">
      <alignment horizontal="center" vertical="center" wrapText="1"/>
    </xf>
    <xf numFmtId="0" fontId="0" fillId="34" borderId="27" xfId="0" applyFill="1" applyBorder="1" applyAlignment="1">
      <alignment vertical="center" wrapText="1"/>
    </xf>
    <xf numFmtId="0" fontId="0" fillId="38" borderId="27" xfId="0" applyFill="1" applyBorder="1" applyAlignment="1">
      <alignment vertical="center" wrapText="1"/>
    </xf>
    <xf numFmtId="0" fontId="36" fillId="37" borderId="27" xfId="0" applyFont="1" applyFill="1" applyBorder="1" applyAlignment="1">
      <alignment horizontal="center" vertical="center" wrapText="1"/>
    </xf>
    <xf numFmtId="0" fontId="30" fillId="36" borderId="27" xfId="43" applyFont="1" applyFill="1" applyBorder="1" applyAlignment="1">
      <alignment horizontal="center" vertical="top"/>
    </xf>
    <xf numFmtId="49" fontId="30" fillId="36" borderId="27" xfId="45" applyNumberFormat="1" applyFont="1" applyFill="1" applyBorder="1" applyAlignment="1">
      <alignment horizontal="center" vertical="center" wrapText="1"/>
    </xf>
    <xf numFmtId="0" fontId="30" fillId="36" borderId="27" xfId="45" applyFont="1" applyFill="1" applyBorder="1" applyAlignment="1">
      <alignment horizontal="fill" vertical="center" wrapText="1"/>
    </xf>
    <xf numFmtId="0" fontId="30" fillId="36" borderId="27" xfId="45" applyFont="1" applyFill="1" applyBorder="1" applyAlignment="1">
      <alignment horizontal="left" vertical="center" wrapText="1"/>
    </xf>
    <xf numFmtId="0" fontId="30" fillId="36" borderId="27" xfId="0" applyFont="1" applyFill="1" applyBorder="1"/>
    <xf numFmtId="4" fontId="30" fillId="36" borderId="27" xfId="1" applyNumberFormat="1" applyFont="1" applyFill="1" applyBorder="1" applyAlignment="1" applyProtection="1">
      <alignment vertical="top"/>
    </xf>
    <xf numFmtId="4" fontId="30" fillId="36" borderId="27" xfId="43" applyNumberFormat="1" applyFont="1" applyFill="1" applyBorder="1" applyAlignment="1">
      <alignment vertical="top"/>
    </xf>
    <xf numFmtId="4" fontId="37" fillId="36" borderId="27" xfId="43" applyNumberFormat="1" applyFont="1" applyFill="1" applyBorder="1" applyAlignment="1">
      <alignment horizontal="right" vertical="top"/>
    </xf>
    <xf numFmtId="43" fontId="37" fillId="36" borderId="27" xfId="1" applyFont="1" applyFill="1" applyBorder="1" applyAlignment="1">
      <alignment horizontal="right"/>
    </xf>
    <xf numFmtId="0" fontId="37" fillId="36" borderId="27" xfId="0" applyFont="1" applyFill="1" applyBorder="1"/>
    <xf numFmtId="0" fontId="37" fillId="36" borderId="27" xfId="0" applyFont="1" applyFill="1" applyBorder="1" applyAlignment="1">
      <alignment horizontal="right"/>
    </xf>
    <xf numFmtId="2" fontId="37" fillId="36" borderId="27" xfId="0" applyNumberFormat="1" applyFont="1" applyFill="1" applyBorder="1" applyAlignment="1">
      <alignment horizontal="right"/>
    </xf>
    <xf numFmtId="4" fontId="37" fillId="36" borderId="27" xfId="0" applyNumberFormat="1" applyFont="1" applyFill="1" applyBorder="1" applyAlignment="1">
      <alignment horizontal="right"/>
    </xf>
    <xf numFmtId="3" fontId="37" fillId="36" borderId="27" xfId="0" applyNumberFormat="1" applyFont="1" applyFill="1" applyBorder="1" applyAlignment="1">
      <alignment horizontal="right"/>
    </xf>
    <xf numFmtId="43" fontId="37" fillId="36" borderId="27" xfId="1" applyFont="1" applyFill="1" applyBorder="1" applyAlignment="1">
      <alignment horizontal="center" vertical="center"/>
    </xf>
    <xf numFmtId="43" fontId="37" fillId="36" borderId="27" xfId="1" applyFont="1" applyFill="1" applyBorder="1" applyAlignment="1">
      <alignment horizontal="right" vertical="center"/>
    </xf>
    <xf numFmtId="166" fontId="37" fillId="36" borderId="27" xfId="1" applyNumberFormat="1" applyFont="1" applyFill="1" applyBorder="1" applyAlignment="1">
      <alignment horizontal="right"/>
    </xf>
    <xf numFmtId="0" fontId="37" fillId="36" borderId="27" xfId="0" applyFont="1" applyFill="1" applyBorder="1" applyAlignment="1">
      <alignment horizontal="right" vertical="center"/>
    </xf>
    <xf numFmtId="165" fontId="37" fillId="36" borderId="27" xfId="0" applyNumberFormat="1" applyFont="1" applyFill="1" applyBorder="1" applyAlignment="1">
      <alignment horizontal="right"/>
    </xf>
    <xf numFmtId="0" fontId="37" fillId="36" borderId="27" xfId="0" applyFont="1" applyFill="1" applyBorder="1" applyAlignment="1">
      <alignment horizontal="center"/>
    </xf>
    <xf numFmtId="0" fontId="31" fillId="33" borderId="27" xfId="0" applyFont="1" applyFill="1" applyBorder="1" applyAlignment="1">
      <alignment horizontal="justify" vertical="center" wrapText="1"/>
    </xf>
    <xf numFmtId="0" fontId="30" fillId="0" borderId="27" xfId="0" applyFont="1" applyBorder="1"/>
    <xf numFmtId="0" fontId="30" fillId="0" borderId="27" xfId="0" applyFont="1" applyBorder="1"/>
    <xf numFmtId="0" fontId="31" fillId="0" borderId="27" xfId="0" applyFont="1" applyBorder="1"/>
    <xf numFmtId="43" fontId="31" fillId="36" borderId="27" xfId="0" applyNumberFormat="1" applyFont="1" applyFill="1" applyBorder="1" applyAlignment="1">
      <alignment horizontal="right"/>
    </xf>
    <xf numFmtId="0" fontId="30" fillId="36" borderId="27" xfId="0" applyFont="1" applyFill="1" applyBorder="1" applyAlignment="1">
      <alignment horizontal="right"/>
    </xf>
  </cellXfs>
  <cellStyles count="73">
    <cellStyle name="20% — акцент1" xfId="20" builtinId="30" customBuiltin="1"/>
    <cellStyle name="20% — акцент1 2" xfId="55" xr:uid="{E08FF1B3-F928-4081-B2AC-51FC8A5461C8}"/>
    <cellStyle name="20% — акцент2" xfId="24" builtinId="34" customBuiltin="1"/>
    <cellStyle name="20% — акцент2 2" xfId="58" xr:uid="{291220DA-E1AA-4778-A100-25DFA1DDE8DF}"/>
    <cellStyle name="20% — акцент3" xfId="28" builtinId="38" customBuiltin="1"/>
    <cellStyle name="20% — акцент3 2" xfId="61" xr:uid="{5DAB95EF-B8F0-49F8-A0D7-A1F3F47BBC28}"/>
    <cellStyle name="20% — акцент4" xfId="32" builtinId="42" customBuiltin="1"/>
    <cellStyle name="20% — акцент4 2" xfId="64" xr:uid="{84CDC423-0EE7-40DC-880F-2B6D14CA9797}"/>
    <cellStyle name="20% — акцент5" xfId="36" builtinId="46" customBuiltin="1"/>
    <cellStyle name="20% — акцент5 2" xfId="67" xr:uid="{74F82B9E-879B-4012-A0DF-A1957F373DFC}"/>
    <cellStyle name="20% — акцент6" xfId="40" builtinId="50" customBuiltin="1"/>
    <cellStyle name="20% — акцент6 2" xfId="70" xr:uid="{C19A9F67-4311-482D-B662-F327F8F79186}"/>
    <cellStyle name="40% — акцент1" xfId="21" builtinId="31" customBuiltin="1"/>
    <cellStyle name="40% — акцент1 2" xfId="56" xr:uid="{E8B95647-60E3-40D0-B821-AB795874D20E}"/>
    <cellStyle name="40% — акцент2" xfId="25" builtinId="35" customBuiltin="1"/>
    <cellStyle name="40% — акцент2 2" xfId="59" xr:uid="{E7C92AED-6026-448B-A0B3-39079B882DE4}"/>
    <cellStyle name="40% — акцент3" xfId="29" builtinId="39" customBuiltin="1"/>
    <cellStyle name="40% — акцент3 2" xfId="62" xr:uid="{B213CE74-90EC-4BF0-BD93-D67B2AA818C7}"/>
    <cellStyle name="40% — акцент4" xfId="33" builtinId="43" customBuiltin="1"/>
    <cellStyle name="40% — акцент4 2" xfId="65" xr:uid="{CDF3C3E9-A0FB-479A-B975-36E648A04B97}"/>
    <cellStyle name="40% — акцент5" xfId="37" builtinId="47" customBuiltin="1"/>
    <cellStyle name="40% — акцент5 2" xfId="68" xr:uid="{9670EDA7-684C-4198-BEAC-FC5A5B3FF22B}"/>
    <cellStyle name="40% — акцент6" xfId="41" builtinId="51" customBuiltin="1"/>
    <cellStyle name="40% — акцент6 2" xfId="71" xr:uid="{B6CCC77B-3EA8-4F76-9C28-51BDF8CA367A}"/>
    <cellStyle name="60% — акцент1" xfId="22" builtinId="32" customBuiltin="1"/>
    <cellStyle name="60% — акцент1 2" xfId="57" xr:uid="{30780C5E-2EEF-4A14-AD24-5E8221AA2A1F}"/>
    <cellStyle name="60% — акцент2" xfId="26" builtinId="36" customBuiltin="1"/>
    <cellStyle name="60% — акцент2 2" xfId="60" xr:uid="{42D011E2-EF34-4CB4-8D7C-650E5F2B20F7}"/>
    <cellStyle name="60% — акцент3" xfId="30" builtinId="40" customBuiltin="1"/>
    <cellStyle name="60% — акцент3 2" xfId="63" xr:uid="{F8F097A9-D61F-4111-919A-83C8BB440284}"/>
    <cellStyle name="60% — акцент4" xfId="34" builtinId="44" customBuiltin="1"/>
    <cellStyle name="60% — акцент4 2" xfId="66" xr:uid="{2CAFAC45-FF01-42C7-8AEC-9BC90DA8D183}"/>
    <cellStyle name="60% — акцент5" xfId="38" builtinId="48" customBuiltin="1"/>
    <cellStyle name="60% — акцент5 2" xfId="69" xr:uid="{CEAAF885-D2B3-4F93-A585-75F15A67E9F3}"/>
    <cellStyle name="60% — акцент6" xfId="42" builtinId="52" customBuiltin="1"/>
    <cellStyle name="60% — акцент6 2" xfId="72" xr:uid="{9FD48B1F-AFAA-4FCA-9CE2-9718E53BE4BB}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 2" xfId="51" xr:uid="{331454EF-44A0-4224-A739-DFAA6985A335}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 xr:uid="{8AA0BA53-D7D8-4E75-80E7-0D62931FDCFA}"/>
    <cellStyle name="Обычный 2 2" xfId="48" xr:uid="{8B7C5A02-3706-4DCA-A67D-5CAB21D4B6D0}"/>
    <cellStyle name="Обычный 3" xfId="44" xr:uid="{0B889FC5-F977-4B96-A530-D1EBBA9349BA}"/>
    <cellStyle name="Обычный 3 2" xfId="54" xr:uid="{5FC1CC93-CC15-4588-90C5-4D274F684AF2}"/>
    <cellStyle name="Обычный 4" xfId="49" xr:uid="{4B8C98FA-8AB8-44A8-8C57-2D25D400058B}"/>
    <cellStyle name="Обычный 5" xfId="45" xr:uid="{CB14AD76-E4F8-4E57-B790-F7582058A17A}"/>
    <cellStyle name="Обычный 6" xfId="53" xr:uid="{E2CE19F8-D52A-4131-ADB0-7A8B274B9976}"/>
    <cellStyle name="Обычный 6 2" xfId="47" xr:uid="{1A2C630D-8656-4816-B654-F0400D5D95CD}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50" xr:uid="{2C3E2085-C8F7-4ECA-8764-22F57A2EA242}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6" xr:uid="{8717A819-0CCF-445A-8FA1-50AAF63E7328}"/>
    <cellStyle name="Финансовый 3" xfId="52" xr:uid="{D232E1C7-3BD8-4B8B-B1BE-D0AEEAB338AE}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394B-1B92-40B7-A15F-DDAE7124BE88}">
  <sheetPr>
    <tabColor rgb="FFFF0000"/>
  </sheetPr>
  <dimension ref="A1:O279"/>
  <sheetViews>
    <sheetView tabSelected="1" zoomScale="70" zoomScaleNormal="70" workbookViewId="0">
      <selection activeCell="D13" sqref="D13"/>
    </sheetView>
  </sheetViews>
  <sheetFormatPr defaultRowHeight="15"/>
  <cols>
    <col min="1" max="1" width="9" style="10"/>
    <col min="2" max="2" width="9.125" style="11"/>
    <col min="3" max="3" width="58.125" style="110" customWidth="1"/>
    <col min="4" max="4" width="24.125" style="11" customWidth="1"/>
    <col min="5" max="5" width="17.75" style="241" customWidth="1"/>
    <col min="6" max="6" width="16.75" style="10" customWidth="1"/>
    <col min="7" max="7" width="15.25" style="10" customWidth="1"/>
    <col min="8" max="8" width="21.125" style="242" customWidth="1"/>
    <col min="9" max="9" width="21.75" style="243" customWidth="1"/>
    <col min="10" max="10" width="20" style="244" customWidth="1"/>
    <col min="11" max="11" width="15.375" style="10" customWidth="1"/>
    <col min="12" max="12" width="20.875" style="244" customWidth="1"/>
    <col min="13" max="13" width="27.75" style="10" customWidth="1"/>
    <col min="14" max="14" width="15.625" style="10" customWidth="1"/>
    <col min="15" max="15" width="14" style="10" customWidth="1"/>
    <col min="16" max="16384" width="9" style="10"/>
  </cols>
  <sheetData>
    <row r="1" spans="1:14">
      <c r="C1" s="12"/>
      <c r="E1" s="13"/>
      <c r="F1" s="11"/>
      <c r="G1" s="11"/>
      <c r="H1" s="14"/>
      <c r="I1" s="15"/>
      <c r="J1" s="16"/>
      <c r="K1" s="12"/>
      <c r="L1" s="16"/>
    </row>
    <row r="2" spans="1:14">
      <c r="C2" s="12"/>
      <c r="E2" s="13"/>
      <c r="F2" s="11"/>
      <c r="G2" s="11"/>
      <c r="H2" s="14"/>
      <c r="I2" s="15"/>
      <c r="J2" s="16"/>
      <c r="K2" s="12"/>
      <c r="L2" s="16"/>
    </row>
    <row r="3" spans="1:14" ht="23.25">
      <c r="C3" s="245" t="s">
        <v>24</v>
      </c>
      <c r="D3" s="245"/>
      <c r="E3" s="245"/>
      <c r="F3" s="245"/>
      <c r="G3" s="245"/>
      <c r="H3" s="245"/>
      <c r="I3" s="245"/>
      <c r="J3" s="245"/>
      <c r="K3" s="245"/>
      <c r="L3" s="245"/>
    </row>
    <row r="4" spans="1:14" ht="23.25">
      <c r="C4" s="246"/>
      <c r="D4" s="247"/>
      <c r="E4" s="248"/>
      <c r="F4" s="249" t="s">
        <v>410</v>
      </c>
      <c r="G4" s="247"/>
      <c r="H4" s="250"/>
      <c r="I4" s="251"/>
      <c r="J4" s="252"/>
      <c r="K4" s="246"/>
      <c r="L4" s="252"/>
    </row>
    <row r="5" spans="1:14">
      <c r="C5" s="12"/>
      <c r="E5" s="13"/>
      <c r="F5" s="11"/>
      <c r="G5" s="11"/>
      <c r="H5" s="14"/>
      <c r="I5" s="15"/>
      <c r="J5" s="16"/>
      <c r="K5" s="12"/>
      <c r="L5" s="16"/>
    </row>
    <row r="6" spans="1:14">
      <c r="C6" s="12"/>
      <c r="E6" s="13"/>
      <c r="F6" s="11"/>
      <c r="G6" s="11"/>
      <c r="H6" s="14"/>
      <c r="I6" s="15"/>
      <c r="J6" s="16"/>
      <c r="K6" s="12"/>
      <c r="L6" s="16"/>
    </row>
    <row r="7" spans="1:14" ht="63">
      <c r="C7" s="17" t="s">
        <v>0</v>
      </c>
      <c r="D7" s="18" t="s">
        <v>1</v>
      </c>
      <c r="E7" s="19" t="s">
        <v>2</v>
      </c>
      <c r="F7" s="20" t="s">
        <v>4</v>
      </c>
      <c r="G7" s="20" t="s">
        <v>5</v>
      </c>
      <c r="H7" s="21" t="s">
        <v>6</v>
      </c>
      <c r="I7" s="22" t="s">
        <v>411</v>
      </c>
      <c r="J7" s="23" t="s">
        <v>412</v>
      </c>
      <c r="K7" s="24" t="s">
        <v>7</v>
      </c>
      <c r="L7" s="25"/>
    </row>
    <row r="8" spans="1:14" ht="72" customHeight="1">
      <c r="C8" s="26"/>
      <c r="D8" s="27"/>
      <c r="E8" s="28"/>
      <c r="F8" s="29"/>
      <c r="G8" s="27"/>
      <c r="H8" s="30"/>
      <c r="I8" s="31"/>
      <c r="J8" s="32"/>
      <c r="K8" s="33" t="s">
        <v>413</v>
      </c>
      <c r="L8" s="34" t="s">
        <v>284</v>
      </c>
    </row>
    <row r="9" spans="1:14" ht="21.75" customHeight="1">
      <c r="A9" s="10">
        <v>11278</v>
      </c>
      <c r="C9" s="35" t="s">
        <v>57</v>
      </c>
      <c r="D9" s="36" t="s">
        <v>159</v>
      </c>
      <c r="E9" s="36">
        <v>2014</v>
      </c>
      <c r="F9" s="37" t="s">
        <v>125</v>
      </c>
      <c r="G9" s="36">
        <v>1</v>
      </c>
      <c r="H9" s="38">
        <v>120278</v>
      </c>
      <c r="I9" s="39"/>
      <c r="J9" s="40"/>
      <c r="K9" s="41">
        <v>0</v>
      </c>
      <c r="L9" s="42">
        <v>371352</v>
      </c>
      <c r="N9" s="43"/>
    </row>
    <row r="10" spans="1:14" ht="15.75">
      <c r="A10" s="10">
        <v>11278</v>
      </c>
      <c r="C10" s="35" t="s">
        <v>85</v>
      </c>
      <c r="D10" s="36" t="s">
        <v>160</v>
      </c>
      <c r="E10" s="36">
        <v>2020</v>
      </c>
      <c r="F10" s="37" t="s">
        <v>151</v>
      </c>
      <c r="G10" s="36">
        <v>1</v>
      </c>
      <c r="H10" s="38">
        <v>68880</v>
      </c>
      <c r="I10" s="39"/>
      <c r="J10" s="44"/>
      <c r="K10" s="41">
        <v>0</v>
      </c>
      <c r="L10" s="42">
        <v>133845</v>
      </c>
      <c r="N10" s="43"/>
    </row>
    <row r="11" spans="1:14" ht="15.75">
      <c r="A11" s="10">
        <v>11278</v>
      </c>
      <c r="C11" s="35" t="s">
        <v>86</v>
      </c>
      <c r="D11" s="36" t="s">
        <v>161</v>
      </c>
      <c r="E11" s="36">
        <v>2018</v>
      </c>
      <c r="F11" s="37" t="s">
        <v>95</v>
      </c>
      <c r="G11" s="36">
        <v>1</v>
      </c>
      <c r="H11" s="38">
        <v>156343</v>
      </c>
      <c r="I11" s="39">
        <v>6806</v>
      </c>
      <c r="J11" s="45"/>
      <c r="K11" s="41">
        <v>8199</v>
      </c>
      <c r="L11" s="46">
        <v>292962</v>
      </c>
      <c r="N11" s="43"/>
    </row>
    <row r="12" spans="1:14" ht="15.75">
      <c r="A12" s="10">
        <v>11278</v>
      </c>
      <c r="C12" s="47" t="s">
        <v>304</v>
      </c>
      <c r="D12" s="36" t="s">
        <v>320</v>
      </c>
      <c r="E12" s="48">
        <v>2024</v>
      </c>
      <c r="F12" s="49">
        <v>45637</v>
      </c>
      <c r="G12" s="36">
        <v>1</v>
      </c>
      <c r="H12" s="50">
        <v>257651</v>
      </c>
      <c r="I12" s="39">
        <v>3799</v>
      </c>
      <c r="J12" s="51"/>
      <c r="K12" s="41">
        <v>6975</v>
      </c>
      <c r="L12" s="46">
        <v>42407</v>
      </c>
      <c r="N12" s="43"/>
    </row>
    <row r="13" spans="1:14" ht="28.5" customHeight="1">
      <c r="A13" s="10">
        <v>11278</v>
      </c>
      <c r="C13" s="35" t="s">
        <v>88</v>
      </c>
      <c r="D13" s="36" t="s">
        <v>385</v>
      </c>
      <c r="E13" s="36">
        <v>2021</v>
      </c>
      <c r="F13" s="37" t="s">
        <v>153</v>
      </c>
      <c r="G13" s="36">
        <v>1</v>
      </c>
      <c r="H13" s="38">
        <v>119086</v>
      </c>
      <c r="I13" s="39"/>
      <c r="J13" s="45"/>
      <c r="K13" s="41">
        <v>13853</v>
      </c>
      <c r="L13" s="46">
        <v>170868</v>
      </c>
      <c r="N13" s="43"/>
    </row>
    <row r="14" spans="1:14" ht="45" customHeight="1">
      <c r="A14" s="10">
        <v>11278</v>
      </c>
      <c r="C14" s="52" t="s">
        <v>380</v>
      </c>
      <c r="D14" s="53" t="s">
        <v>387</v>
      </c>
      <c r="E14" s="54">
        <v>2025</v>
      </c>
      <c r="F14" s="55">
        <v>45937</v>
      </c>
      <c r="G14" s="54">
        <v>1</v>
      </c>
      <c r="H14" s="56">
        <v>136589680</v>
      </c>
      <c r="I14" s="39"/>
      <c r="J14" s="45"/>
      <c r="K14" s="41">
        <v>8411</v>
      </c>
      <c r="L14" s="46">
        <v>27495</v>
      </c>
    </row>
    <row r="15" spans="1:14" ht="45" customHeight="1">
      <c r="A15" s="10">
        <v>11278</v>
      </c>
      <c r="B15" s="10"/>
      <c r="C15" s="57" t="s">
        <v>404</v>
      </c>
      <c r="D15" s="58" t="s">
        <v>418</v>
      </c>
      <c r="E15" s="58">
        <v>2026</v>
      </c>
      <c r="F15" s="59">
        <v>46168</v>
      </c>
      <c r="G15" s="58">
        <v>1</v>
      </c>
      <c r="H15" s="60">
        <v>177013680</v>
      </c>
      <c r="I15" s="39"/>
      <c r="J15" s="61"/>
      <c r="K15" s="41">
        <v>4376</v>
      </c>
      <c r="L15" s="62">
        <v>4376</v>
      </c>
    </row>
    <row r="16" spans="1:14" ht="45" customHeight="1">
      <c r="C16" s="57"/>
      <c r="D16" s="63"/>
      <c r="E16" s="63"/>
      <c r="F16" s="64"/>
      <c r="G16" s="63"/>
      <c r="H16" s="65"/>
      <c r="I16" s="39"/>
      <c r="J16" s="45"/>
      <c r="K16" s="41"/>
      <c r="L16" s="40"/>
    </row>
    <row r="17" spans="1:15" ht="45" customHeight="1">
      <c r="C17" s="57"/>
      <c r="D17" s="63"/>
      <c r="E17" s="63"/>
      <c r="F17" s="64"/>
      <c r="G17" s="63"/>
      <c r="H17" s="65"/>
      <c r="I17" s="39"/>
      <c r="J17" s="45"/>
      <c r="K17" s="41"/>
      <c r="L17" s="40"/>
    </row>
    <row r="18" spans="1:15" ht="15.75">
      <c r="A18" s="10">
        <v>11279</v>
      </c>
      <c r="C18" s="35" t="s">
        <v>28</v>
      </c>
      <c r="D18" s="66" t="s">
        <v>162</v>
      </c>
      <c r="E18" s="36">
        <v>2022</v>
      </c>
      <c r="F18" s="49">
        <v>44894</v>
      </c>
      <c r="G18" s="36">
        <v>1</v>
      </c>
      <c r="H18" s="38">
        <v>162790</v>
      </c>
      <c r="I18" s="67">
        <f>500+5218</f>
        <v>5718</v>
      </c>
      <c r="J18" s="46"/>
      <c r="K18" s="41">
        <v>1011</v>
      </c>
      <c r="L18" s="46">
        <v>140911</v>
      </c>
      <c r="M18" s="68"/>
      <c r="N18" s="69"/>
      <c r="O18" s="43"/>
    </row>
    <row r="19" spans="1:15" ht="15.75">
      <c r="A19" s="10">
        <v>11279</v>
      </c>
      <c r="C19" s="35" t="s">
        <v>39</v>
      </c>
      <c r="D19" s="66" t="s">
        <v>163</v>
      </c>
      <c r="E19" s="36">
        <v>2022</v>
      </c>
      <c r="F19" s="37" t="s">
        <v>105</v>
      </c>
      <c r="G19" s="36">
        <v>1</v>
      </c>
      <c r="H19" s="38">
        <v>133353</v>
      </c>
      <c r="I19" s="67">
        <v>0</v>
      </c>
      <c r="J19" s="46">
        <v>0</v>
      </c>
      <c r="K19" s="41">
        <v>4600</v>
      </c>
      <c r="L19" s="46">
        <v>145600</v>
      </c>
      <c r="M19" s="68"/>
      <c r="N19" s="69"/>
      <c r="O19" s="43"/>
    </row>
    <row r="20" spans="1:15" ht="15.75">
      <c r="A20" s="10">
        <v>11279</v>
      </c>
      <c r="C20" s="35" t="s">
        <v>42</v>
      </c>
      <c r="D20" s="66" t="s">
        <v>164</v>
      </c>
      <c r="E20" s="36">
        <v>2019</v>
      </c>
      <c r="F20" s="37" t="s">
        <v>108</v>
      </c>
      <c r="G20" s="36">
        <v>1</v>
      </c>
      <c r="H20" s="38">
        <v>145974</v>
      </c>
      <c r="I20" s="67">
        <f>6000+7234</f>
        <v>13234</v>
      </c>
      <c r="J20" s="46"/>
      <c r="K20" s="41">
        <v>8605</v>
      </c>
      <c r="L20" s="46">
        <v>290317</v>
      </c>
      <c r="M20" s="68"/>
      <c r="N20" s="69"/>
      <c r="O20" s="43"/>
    </row>
    <row r="21" spans="1:15" ht="44.25" customHeight="1">
      <c r="A21" s="10">
        <v>11279</v>
      </c>
      <c r="C21" s="70" t="s">
        <v>305</v>
      </c>
      <c r="D21" s="66" t="s">
        <v>419</v>
      </c>
      <c r="E21" s="71">
        <v>2024</v>
      </c>
      <c r="F21" s="49">
        <v>45624</v>
      </c>
      <c r="G21" s="36">
        <v>1</v>
      </c>
      <c r="H21" s="38">
        <v>265926</v>
      </c>
      <c r="I21" s="67">
        <f>14000+9884</f>
        <v>23884</v>
      </c>
      <c r="J21" s="46"/>
      <c r="K21" s="41">
        <v>11640</v>
      </c>
      <c r="L21" s="46">
        <v>81298</v>
      </c>
      <c r="M21" s="68"/>
      <c r="N21" s="69"/>
      <c r="O21" s="43"/>
    </row>
    <row r="22" spans="1:15" ht="53.25" customHeight="1">
      <c r="A22" s="10">
        <v>11279</v>
      </c>
      <c r="C22" s="72" t="s">
        <v>331</v>
      </c>
      <c r="D22" s="66" t="s">
        <v>420</v>
      </c>
      <c r="E22" s="73">
        <v>2025</v>
      </c>
      <c r="F22" s="74">
        <v>45716</v>
      </c>
      <c r="G22" s="36">
        <v>1</v>
      </c>
      <c r="H22" s="38">
        <v>166206</v>
      </c>
      <c r="I22" s="67">
        <f>500+3203</f>
        <v>3703</v>
      </c>
      <c r="J22" s="46"/>
      <c r="K22" s="41">
        <v>14824</v>
      </c>
      <c r="L22" s="46">
        <v>46048</v>
      </c>
      <c r="M22" s="68"/>
      <c r="N22" s="69"/>
      <c r="O22" s="43"/>
    </row>
    <row r="23" spans="1:15" ht="39" customHeight="1">
      <c r="C23" s="75"/>
      <c r="D23" s="76"/>
      <c r="E23" s="76"/>
      <c r="F23" s="77"/>
      <c r="G23" s="76"/>
      <c r="H23" s="78"/>
      <c r="I23" s="79"/>
      <c r="J23" s="79"/>
      <c r="K23" s="41"/>
      <c r="L23" s="40"/>
      <c r="M23" s="80"/>
      <c r="N23" s="68"/>
    </row>
    <row r="24" spans="1:15" ht="50.25" customHeight="1">
      <c r="A24" s="10">
        <v>11280</v>
      </c>
      <c r="C24" s="35" t="s">
        <v>62</v>
      </c>
      <c r="D24" s="36" t="s">
        <v>300</v>
      </c>
      <c r="E24" s="36">
        <v>2018</v>
      </c>
      <c r="F24" s="37" t="s">
        <v>131</v>
      </c>
      <c r="G24" s="36">
        <v>1</v>
      </c>
      <c r="H24" s="38">
        <v>61338</v>
      </c>
      <c r="I24" s="39">
        <f>2054+1120</f>
        <v>3174</v>
      </c>
      <c r="J24" s="51"/>
      <c r="K24" s="41">
        <v>1950</v>
      </c>
      <c r="L24" s="62">
        <v>238300</v>
      </c>
      <c r="M24" s="68"/>
      <c r="N24" s="43"/>
    </row>
    <row r="25" spans="1:15" ht="50.25" customHeight="1">
      <c r="A25" s="10">
        <v>11280</v>
      </c>
      <c r="C25" s="35" t="s">
        <v>89</v>
      </c>
      <c r="D25" s="36" t="s">
        <v>298</v>
      </c>
      <c r="E25" s="36">
        <v>2018</v>
      </c>
      <c r="F25" s="37" t="s">
        <v>131</v>
      </c>
      <c r="G25" s="36">
        <v>1</v>
      </c>
      <c r="H25" s="38">
        <v>146985</v>
      </c>
      <c r="I25" s="39">
        <f>2054+1358</f>
        <v>3412</v>
      </c>
      <c r="J25" s="51"/>
      <c r="K25" s="41">
        <v>790</v>
      </c>
      <c r="L25" s="46">
        <v>299200</v>
      </c>
      <c r="M25" s="68"/>
      <c r="N25" s="43"/>
    </row>
    <row r="26" spans="1:15" ht="15.75">
      <c r="A26" s="10">
        <v>11280</v>
      </c>
      <c r="C26" s="35" t="s">
        <v>90</v>
      </c>
      <c r="D26" s="36" t="s">
        <v>165</v>
      </c>
      <c r="E26" s="36">
        <v>2020</v>
      </c>
      <c r="F26" s="37" t="s">
        <v>154</v>
      </c>
      <c r="G26" s="36">
        <v>1</v>
      </c>
      <c r="H26" s="38">
        <v>68177</v>
      </c>
      <c r="I26" s="39">
        <f>2054+440</f>
        <v>2494</v>
      </c>
      <c r="J26" s="51"/>
      <c r="K26" s="41">
        <v>6427</v>
      </c>
      <c r="L26" s="62">
        <v>192047</v>
      </c>
      <c r="M26" s="68"/>
      <c r="N26" s="43"/>
    </row>
    <row r="27" spans="1:15" ht="46.5" customHeight="1">
      <c r="A27" s="10">
        <v>11280</v>
      </c>
      <c r="C27" s="35" t="s">
        <v>91</v>
      </c>
      <c r="D27" s="36" t="s">
        <v>166</v>
      </c>
      <c r="E27" s="36">
        <v>2021</v>
      </c>
      <c r="F27" s="37" t="s">
        <v>153</v>
      </c>
      <c r="G27" s="36">
        <v>1</v>
      </c>
      <c r="H27" s="38">
        <v>147782</v>
      </c>
      <c r="I27" s="39">
        <v>2054</v>
      </c>
      <c r="J27" s="51">
        <v>0</v>
      </c>
      <c r="K27" s="41">
        <v>15814</v>
      </c>
      <c r="L27" s="62">
        <v>179194</v>
      </c>
      <c r="M27" s="68"/>
      <c r="N27" s="43"/>
    </row>
    <row r="28" spans="1:15" ht="31.5">
      <c r="A28" s="10">
        <v>11280</v>
      </c>
      <c r="C28" s="81" t="s">
        <v>289</v>
      </c>
      <c r="D28" s="36" t="s">
        <v>299</v>
      </c>
      <c r="E28" s="36">
        <v>2024</v>
      </c>
      <c r="F28" s="49">
        <v>45519</v>
      </c>
      <c r="G28" s="36">
        <v>1</v>
      </c>
      <c r="H28" s="38">
        <v>262570</v>
      </c>
      <c r="I28" s="39">
        <f>2054+6105</f>
        <v>8159</v>
      </c>
      <c r="J28" s="51"/>
      <c r="K28" s="41">
        <v>18550</v>
      </c>
      <c r="L28" s="62">
        <v>123500</v>
      </c>
      <c r="M28" s="68"/>
      <c r="N28" s="43"/>
    </row>
    <row r="29" spans="1:15" ht="50.25" customHeight="1">
      <c r="A29" s="10">
        <v>11280</v>
      </c>
      <c r="C29" s="82" t="s">
        <v>332</v>
      </c>
      <c r="D29" s="54" t="s">
        <v>350</v>
      </c>
      <c r="E29" s="83">
        <v>2025</v>
      </c>
      <c r="F29" s="84" t="s">
        <v>334</v>
      </c>
      <c r="G29" s="85">
        <v>1</v>
      </c>
      <c r="H29" s="86">
        <v>100626</v>
      </c>
      <c r="I29" s="39">
        <f>2054+335</f>
        <v>2389</v>
      </c>
      <c r="J29" s="51"/>
      <c r="K29" s="41">
        <v>5423</v>
      </c>
      <c r="L29" s="62">
        <v>24913</v>
      </c>
      <c r="M29" s="68"/>
      <c r="N29" s="43"/>
    </row>
    <row r="30" spans="1:15" ht="41.25" customHeight="1">
      <c r="A30" s="11"/>
      <c r="C30" s="87"/>
      <c r="D30" s="76"/>
      <c r="E30" s="76"/>
      <c r="F30" s="88"/>
      <c r="G30" s="76"/>
      <c r="H30" s="78"/>
      <c r="I30" s="89"/>
      <c r="J30" s="90"/>
      <c r="K30" s="41"/>
      <c r="L30" s="40"/>
      <c r="M30" s="91"/>
      <c r="N30" s="68"/>
    </row>
    <row r="31" spans="1:15" ht="15.75">
      <c r="A31" s="11">
        <v>11281</v>
      </c>
      <c r="C31" s="35" t="s">
        <v>58</v>
      </c>
      <c r="D31" s="36" t="s">
        <v>167</v>
      </c>
      <c r="E31" s="36">
        <v>2022</v>
      </c>
      <c r="F31" s="37" t="s">
        <v>126</v>
      </c>
      <c r="G31" s="36">
        <v>1</v>
      </c>
      <c r="H31" s="38">
        <v>144864</v>
      </c>
      <c r="I31" s="92">
        <v>165</v>
      </c>
      <c r="J31" s="93"/>
      <c r="K31" s="41">
        <v>3322</v>
      </c>
      <c r="L31" s="46">
        <v>148750</v>
      </c>
      <c r="M31" s="68"/>
      <c r="N31" s="43"/>
    </row>
    <row r="32" spans="1:15" ht="15.75">
      <c r="A32" s="11">
        <v>11281</v>
      </c>
      <c r="C32" s="35" t="s">
        <v>67</v>
      </c>
      <c r="D32" s="36" t="s">
        <v>168</v>
      </c>
      <c r="E32" s="36">
        <v>2018</v>
      </c>
      <c r="F32" s="37" t="s">
        <v>136</v>
      </c>
      <c r="G32" s="36">
        <v>1</v>
      </c>
      <c r="H32" s="38">
        <v>60925</v>
      </c>
      <c r="I32" s="92">
        <v>0</v>
      </c>
      <c r="J32" s="93"/>
      <c r="K32" s="41">
        <v>0</v>
      </c>
      <c r="L32" s="46">
        <v>211266</v>
      </c>
      <c r="M32" s="68"/>
      <c r="N32" s="43"/>
    </row>
    <row r="33" spans="1:15" ht="15.75">
      <c r="A33" s="11">
        <v>11281</v>
      </c>
      <c r="C33" s="35" t="s">
        <v>79</v>
      </c>
      <c r="D33" s="36" t="s">
        <v>169</v>
      </c>
      <c r="E33" s="36">
        <v>2018</v>
      </c>
      <c r="F33" s="37" t="s">
        <v>146</v>
      </c>
      <c r="G33" s="36">
        <v>1</v>
      </c>
      <c r="H33" s="38">
        <v>147382</v>
      </c>
      <c r="I33" s="92">
        <v>648</v>
      </c>
      <c r="J33" s="93"/>
      <c r="K33" s="41">
        <v>10029</v>
      </c>
      <c r="L33" s="46">
        <v>336379</v>
      </c>
      <c r="M33" s="68"/>
      <c r="N33" s="43"/>
    </row>
    <row r="34" spans="1:15" ht="15.75">
      <c r="A34" s="11">
        <v>11281</v>
      </c>
      <c r="C34" s="47" t="s">
        <v>306</v>
      </c>
      <c r="D34" s="76" t="s">
        <v>327</v>
      </c>
      <c r="E34" s="36">
        <v>2014</v>
      </c>
      <c r="F34" s="48" t="s">
        <v>307</v>
      </c>
      <c r="G34" s="36">
        <v>1</v>
      </c>
      <c r="H34" s="50">
        <v>267509</v>
      </c>
      <c r="I34" s="92">
        <v>2167</v>
      </c>
      <c r="J34" s="93"/>
      <c r="K34" s="41">
        <v>7485</v>
      </c>
      <c r="L34" s="46">
        <v>63110</v>
      </c>
      <c r="M34" s="68"/>
      <c r="N34" s="43"/>
    </row>
    <row r="35" spans="1:15" ht="34.5" customHeight="1">
      <c r="A35" s="11">
        <v>11281</v>
      </c>
      <c r="C35" s="94" t="s">
        <v>339</v>
      </c>
      <c r="D35" s="95" t="s">
        <v>349</v>
      </c>
      <c r="E35" s="83">
        <v>2025</v>
      </c>
      <c r="F35" s="84" t="s">
        <v>340</v>
      </c>
      <c r="G35" s="85">
        <v>1</v>
      </c>
      <c r="H35" s="86">
        <v>104872</v>
      </c>
      <c r="I35" s="92"/>
      <c r="J35" s="93"/>
      <c r="K35" s="41">
        <v>6415</v>
      </c>
      <c r="L35" s="46">
        <v>32745</v>
      </c>
      <c r="M35" s="68"/>
      <c r="N35" s="43"/>
    </row>
    <row r="36" spans="1:15" ht="34.5" customHeight="1">
      <c r="A36" s="11">
        <v>11281</v>
      </c>
      <c r="C36" s="96" t="s">
        <v>293</v>
      </c>
      <c r="D36" s="54" t="s">
        <v>353</v>
      </c>
      <c r="E36" s="54">
        <v>2024</v>
      </c>
      <c r="F36" s="55">
        <v>45495</v>
      </c>
      <c r="G36" s="54">
        <v>1</v>
      </c>
      <c r="H36" s="56">
        <v>496330.2</v>
      </c>
      <c r="I36" s="92"/>
      <c r="J36" s="97"/>
      <c r="K36" s="41">
        <v>501</v>
      </c>
      <c r="L36" s="46">
        <v>3653</v>
      </c>
      <c r="M36" s="68"/>
      <c r="N36" s="43"/>
    </row>
    <row r="37" spans="1:15" ht="34.5" customHeight="1">
      <c r="A37" s="11"/>
      <c r="C37" s="98"/>
      <c r="D37" s="95"/>
      <c r="E37" s="95"/>
      <c r="F37" s="99"/>
      <c r="G37" s="95"/>
      <c r="H37" s="100"/>
      <c r="I37" s="97"/>
      <c r="J37" s="101"/>
      <c r="K37" s="41"/>
      <c r="L37" s="40"/>
      <c r="M37" s="80"/>
      <c r="N37" s="43"/>
    </row>
    <row r="38" spans="1:15" ht="15.75">
      <c r="A38" s="10">
        <v>11282</v>
      </c>
      <c r="C38" s="35" t="s">
        <v>391</v>
      </c>
      <c r="D38" s="102" t="s">
        <v>392</v>
      </c>
      <c r="E38" s="103">
        <v>2025</v>
      </c>
      <c r="F38" s="74">
        <v>45741</v>
      </c>
      <c r="G38" s="103">
        <v>1</v>
      </c>
      <c r="H38" s="104">
        <v>264533</v>
      </c>
      <c r="I38" s="62">
        <v>2500</v>
      </c>
      <c r="J38" s="62"/>
      <c r="K38" s="41">
        <v>12793</v>
      </c>
      <c r="L38" s="46">
        <v>61516</v>
      </c>
      <c r="M38" s="105"/>
      <c r="N38" s="69"/>
      <c r="O38" s="43"/>
    </row>
    <row r="39" spans="1:15" ht="31.5">
      <c r="A39" s="10">
        <v>11282</v>
      </c>
      <c r="C39" s="35" t="s">
        <v>63</v>
      </c>
      <c r="D39" s="36" t="s">
        <v>170</v>
      </c>
      <c r="E39" s="36">
        <v>2018</v>
      </c>
      <c r="F39" s="37" t="s">
        <v>132</v>
      </c>
      <c r="G39" s="36">
        <v>1</v>
      </c>
      <c r="H39" s="38">
        <v>60752</v>
      </c>
      <c r="I39" s="62">
        <v>6995</v>
      </c>
      <c r="J39" s="62"/>
      <c r="K39" s="41">
        <v>176</v>
      </c>
      <c r="L39" s="46">
        <v>272500</v>
      </c>
      <c r="M39" s="83"/>
      <c r="N39" s="69"/>
      <c r="O39" s="43"/>
    </row>
    <row r="40" spans="1:15" ht="42.75" customHeight="1">
      <c r="A40" s="10">
        <v>11282</v>
      </c>
      <c r="C40" s="35" t="s">
        <v>66</v>
      </c>
      <c r="D40" s="36" t="s">
        <v>171</v>
      </c>
      <c r="E40" s="36">
        <v>2022</v>
      </c>
      <c r="F40" s="37" t="s">
        <v>135</v>
      </c>
      <c r="G40" s="36">
        <v>1</v>
      </c>
      <c r="H40" s="38">
        <v>83083</v>
      </c>
      <c r="I40" s="46">
        <v>0</v>
      </c>
      <c r="J40" s="46">
        <v>0</v>
      </c>
      <c r="K40" s="41">
        <v>7260</v>
      </c>
      <c r="L40" s="46">
        <v>88500</v>
      </c>
      <c r="M40" s="83"/>
      <c r="N40" s="69"/>
      <c r="O40" s="43"/>
    </row>
    <row r="41" spans="1:15" ht="33" customHeight="1">
      <c r="A41" s="10">
        <v>11282</v>
      </c>
      <c r="C41" s="35" t="s">
        <v>87</v>
      </c>
      <c r="D41" s="36" t="s">
        <v>172</v>
      </c>
      <c r="E41" s="36">
        <v>2019</v>
      </c>
      <c r="F41" s="37" t="s">
        <v>152</v>
      </c>
      <c r="G41" s="36">
        <v>1</v>
      </c>
      <c r="H41" s="38">
        <v>143883</v>
      </c>
      <c r="I41" s="62">
        <v>4240</v>
      </c>
      <c r="J41" s="62"/>
      <c r="K41" s="41">
        <v>9728</v>
      </c>
      <c r="L41" s="46">
        <v>332510</v>
      </c>
      <c r="M41" s="83"/>
      <c r="N41" s="69"/>
      <c r="O41" s="43"/>
    </row>
    <row r="42" spans="1:15" ht="51" customHeight="1">
      <c r="A42" s="10">
        <v>11282</v>
      </c>
      <c r="C42" s="35" t="s">
        <v>53</v>
      </c>
      <c r="D42" s="36" t="s">
        <v>209</v>
      </c>
      <c r="E42" s="36">
        <v>2017</v>
      </c>
      <c r="F42" s="37" t="s">
        <v>121</v>
      </c>
      <c r="G42" s="36">
        <v>1</v>
      </c>
      <c r="H42" s="38">
        <v>112931</v>
      </c>
      <c r="I42" s="46">
        <v>0</v>
      </c>
      <c r="J42" s="46">
        <v>0</v>
      </c>
      <c r="K42" s="41">
        <v>9400</v>
      </c>
      <c r="L42" s="46">
        <v>289600</v>
      </c>
      <c r="M42" s="83"/>
      <c r="N42" s="69"/>
      <c r="O42" s="43"/>
    </row>
    <row r="43" spans="1:15" ht="51" customHeight="1">
      <c r="A43" s="10">
        <v>11282</v>
      </c>
      <c r="C43" s="106" t="s">
        <v>354</v>
      </c>
      <c r="D43" s="107" t="s">
        <v>178</v>
      </c>
      <c r="E43" s="108">
        <v>20</v>
      </c>
      <c r="F43" s="109" t="s">
        <v>104</v>
      </c>
      <c r="G43" s="54">
        <v>1</v>
      </c>
      <c r="H43" s="56">
        <v>216874</v>
      </c>
      <c r="I43" s="46">
        <v>0</v>
      </c>
      <c r="J43" s="46">
        <v>0</v>
      </c>
      <c r="K43" s="41">
        <v>350</v>
      </c>
      <c r="L43" s="42">
        <v>56990</v>
      </c>
      <c r="M43" s="110"/>
      <c r="N43" s="69"/>
      <c r="O43" s="43"/>
    </row>
    <row r="44" spans="1:15" ht="51" customHeight="1">
      <c r="A44" s="10">
        <v>11282</v>
      </c>
      <c r="C44" s="57" t="s">
        <v>405</v>
      </c>
      <c r="D44" s="83"/>
      <c r="E44" s="111">
        <v>2026</v>
      </c>
      <c r="F44" s="112" t="s">
        <v>406</v>
      </c>
      <c r="G44" s="63">
        <v>1</v>
      </c>
      <c r="H44" s="113">
        <v>18286600</v>
      </c>
      <c r="I44" s="46">
        <v>0</v>
      </c>
      <c r="J44" s="46">
        <v>0</v>
      </c>
      <c r="K44" s="41">
        <v>75</v>
      </c>
      <c r="L44" s="42">
        <v>75</v>
      </c>
      <c r="M44" s="110"/>
      <c r="N44" s="69"/>
      <c r="O44" s="43"/>
    </row>
    <row r="45" spans="1:15" ht="52.5" customHeight="1">
      <c r="C45" s="98"/>
      <c r="D45" s="95"/>
      <c r="E45" s="95"/>
      <c r="F45" s="114"/>
      <c r="G45" s="95"/>
      <c r="H45" s="100"/>
      <c r="I45" s="97"/>
      <c r="J45" s="97"/>
      <c r="K45" s="41"/>
      <c r="L45" s="41"/>
      <c r="M45" s="115"/>
      <c r="N45" s="69"/>
      <c r="O45" s="43"/>
    </row>
    <row r="46" spans="1:15" ht="15.75">
      <c r="A46" s="10">
        <v>11283</v>
      </c>
      <c r="C46" s="35" t="s">
        <v>29</v>
      </c>
      <c r="D46" s="36" t="s">
        <v>173</v>
      </c>
      <c r="E46" s="37">
        <v>2022</v>
      </c>
      <c r="F46" s="49">
        <v>44852</v>
      </c>
      <c r="G46" s="36">
        <v>1</v>
      </c>
      <c r="H46" s="38">
        <v>161415</v>
      </c>
      <c r="I46" s="116">
        <f>3735+2966+6849</f>
        <v>13550</v>
      </c>
      <c r="J46" s="45"/>
      <c r="K46" s="41">
        <v>2678</v>
      </c>
      <c r="L46" s="46">
        <v>197417</v>
      </c>
      <c r="M46" s="83"/>
      <c r="N46" s="43"/>
    </row>
    <row r="47" spans="1:15" ht="15.75">
      <c r="A47" s="10">
        <v>11283</v>
      </c>
      <c r="C47" s="35" t="s">
        <v>44</v>
      </c>
      <c r="D47" s="36" t="s">
        <v>174</v>
      </c>
      <c r="E47" s="37">
        <v>2018</v>
      </c>
      <c r="F47" s="37" t="s">
        <v>111</v>
      </c>
      <c r="G47" s="36">
        <v>1</v>
      </c>
      <c r="H47" s="38">
        <v>142452</v>
      </c>
      <c r="I47" s="116">
        <v>3735</v>
      </c>
      <c r="J47" s="45"/>
      <c r="K47" s="41">
        <v>2431</v>
      </c>
      <c r="L47" s="46">
        <v>310407</v>
      </c>
      <c r="M47" s="83"/>
      <c r="N47" s="43"/>
    </row>
    <row r="48" spans="1:15" ht="15.75">
      <c r="A48" s="10">
        <v>11283</v>
      </c>
      <c r="C48" s="35" t="s">
        <v>45</v>
      </c>
      <c r="D48" s="36" t="s">
        <v>279</v>
      </c>
      <c r="E48" s="37">
        <v>2020</v>
      </c>
      <c r="F48" s="37" t="s">
        <v>112</v>
      </c>
      <c r="G48" s="36">
        <v>1</v>
      </c>
      <c r="H48" s="38">
        <v>68719</v>
      </c>
      <c r="I48" s="116">
        <v>3735</v>
      </c>
      <c r="J48" s="45"/>
      <c r="K48" s="41">
        <v>2895</v>
      </c>
      <c r="L48" s="46">
        <v>188757</v>
      </c>
      <c r="M48" s="83"/>
      <c r="N48" s="43"/>
    </row>
    <row r="49" spans="1:14" ht="15.75">
      <c r="A49" s="10">
        <v>11283</v>
      </c>
      <c r="C49" s="47" t="s">
        <v>309</v>
      </c>
      <c r="D49" s="36" t="s">
        <v>337</v>
      </c>
      <c r="E49" s="37">
        <v>2024</v>
      </c>
      <c r="F49" s="48" t="s">
        <v>310</v>
      </c>
      <c r="G49" s="36">
        <v>1</v>
      </c>
      <c r="H49" s="50">
        <v>272564</v>
      </c>
      <c r="I49" s="39">
        <f>3735+11495</f>
        <v>15230</v>
      </c>
      <c r="J49" s="117"/>
      <c r="K49" s="41">
        <v>12340</v>
      </c>
      <c r="L49" s="46">
        <v>104932</v>
      </c>
      <c r="M49" s="83"/>
      <c r="N49" s="43"/>
    </row>
    <row r="50" spans="1:14" ht="29.25" customHeight="1">
      <c r="C50" s="98"/>
      <c r="D50" s="83"/>
      <c r="E50" s="99"/>
      <c r="F50" s="99"/>
      <c r="G50" s="95"/>
      <c r="H50" s="100"/>
      <c r="I50" s="118"/>
      <c r="J50" s="119"/>
      <c r="K50" s="41"/>
      <c r="L50" s="40"/>
      <c r="M50" s="80"/>
      <c r="N50" s="43"/>
    </row>
    <row r="51" spans="1:14" ht="29.25" customHeight="1">
      <c r="C51" s="120"/>
      <c r="D51" s="54"/>
      <c r="E51" s="121"/>
      <c r="F51" s="121"/>
      <c r="G51" s="54"/>
      <c r="H51" s="56"/>
      <c r="I51" s="122"/>
      <c r="J51" s="123"/>
      <c r="K51" s="41"/>
      <c r="L51" s="40"/>
      <c r="M51" s="80"/>
    </row>
    <row r="52" spans="1:14" ht="15.75">
      <c r="A52" s="10">
        <v>11284</v>
      </c>
      <c r="C52" s="35" t="s">
        <v>321</v>
      </c>
      <c r="D52" s="36" t="s">
        <v>322</v>
      </c>
      <c r="E52" s="36">
        <v>2020</v>
      </c>
      <c r="F52" s="37" t="s">
        <v>130</v>
      </c>
      <c r="G52" s="36">
        <v>1</v>
      </c>
      <c r="H52" s="38">
        <v>142061</v>
      </c>
      <c r="I52" s="124">
        <f>2779+5550</f>
        <v>8329</v>
      </c>
      <c r="J52" s="62"/>
      <c r="K52" s="41">
        <v>16834</v>
      </c>
      <c r="L52" s="46">
        <v>323814</v>
      </c>
      <c r="M52" s="83"/>
      <c r="N52" s="68"/>
    </row>
    <row r="53" spans="1:14" ht="41.25" customHeight="1">
      <c r="A53" s="10">
        <v>11284</v>
      </c>
      <c r="C53" s="81" t="s">
        <v>287</v>
      </c>
      <c r="D53" s="36" t="s">
        <v>379</v>
      </c>
      <c r="E53" s="36">
        <v>2024</v>
      </c>
      <c r="F53" s="49">
        <v>45434</v>
      </c>
      <c r="G53" s="36">
        <v>1</v>
      </c>
      <c r="H53" s="125">
        <v>290391</v>
      </c>
      <c r="I53" s="92"/>
      <c r="J53" s="46"/>
      <c r="K53" s="41">
        <v>0</v>
      </c>
      <c r="L53" s="46">
        <v>31390</v>
      </c>
      <c r="M53" s="83"/>
      <c r="N53" s="68"/>
    </row>
    <row r="54" spans="1:14" ht="57.75" customHeight="1">
      <c r="A54" s="10">
        <v>11284</v>
      </c>
      <c r="C54" s="126" t="s">
        <v>26</v>
      </c>
      <c r="D54" s="127" t="s">
        <v>376</v>
      </c>
      <c r="E54" s="128">
        <v>2018</v>
      </c>
      <c r="F54" s="109" t="s">
        <v>93</v>
      </c>
      <c r="G54" s="36">
        <v>1</v>
      </c>
      <c r="H54" s="129">
        <v>57973</v>
      </c>
      <c r="I54" s="124">
        <f>325+390</f>
        <v>715</v>
      </c>
      <c r="J54" s="62"/>
      <c r="K54" s="41">
        <v>7426</v>
      </c>
      <c r="L54" s="62">
        <v>234190</v>
      </c>
      <c r="M54" s="130"/>
    </row>
    <row r="55" spans="1:14" ht="57.75" customHeight="1">
      <c r="A55" s="10">
        <v>11284</v>
      </c>
      <c r="C55" s="131" t="s">
        <v>355</v>
      </c>
      <c r="D55" s="132" t="s">
        <v>377</v>
      </c>
      <c r="E55" s="128">
        <v>2024</v>
      </c>
      <c r="F55" s="109" t="s">
        <v>311</v>
      </c>
      <c r="G55" s="95">
        <v>1</v>
      </c>
      <c r="H55" s="129">
        <v>257364</v>
      </c>
      <c r="I55" s="124">
        <v>1007</v>
      </c>
      <c r="J55" s="62"/>
      <c r="K55" s="41">
        <v>7136</v>
      </c>
      <c r="L55" s="46">
        <v>69324</v>
      </c>
      <c r="M55" s="133"/>
    </row>
    <row r="56" spans="1:14" ht="57.75" customHeight="1">
      <c r="A56" s="10">
        <v>11284</v>
      </c>
      <c r="C56" s="134" t="s">
        <v>381</v>
      </c>
      <c r="D56" s="135" t="s">
        <v>394</v>
      </c>
      <c r="E56" s="136">
        <v>2025</v>
      </c>
      <c r="F56" s="136" t="s">
        <v>382</v>
      </c>
      <c r="G56" s="95">
        <v>1</v>
      </c>
      <c r="H56" s="137"/>
      <c r="I56" s="124">
        <f>65+3780</f>
        <v>3845</v>
      </c>
      <c r="J56" s="62"/>
      <c r="K56" s="41">
        <v>4132</v>
      </c>
      <c r="L56" s="46">
        <v>8789</v>
      </c>
      <c r="M56" s="138"/>
    </row>
    <row r="57" spans="1:14" ht="57.75" customHeight="1">
      <c r="C57" s="139"/>
      <c r="D57" s="140"/>
      <c r="E57" s="141"/>
      <c r="F57" s="142"/>
      <c r="G57" s="58"/>
      <c r="H57" s="143"/>
      <c r="I57" s="144"/>
      <c r="J57" s="145"/>
      <c r="K57" s="41"/>
      <c r="L57" s="40"/>
      <c r="M57" s="68"/>
    </row>
    <row r="58" spans="1:14" ht="15.75">
      <c r="A58" s="10">
        <v>446</v>
      </c>
      <c r="C58" s="146" t="s">
        <v>25</v>
      </c>
      <c r="D58" s="36" t="s">
        <v>175</v>
      </c>
      <c r="E58" s="36">
        <v>2018</v>
      </c>
      <c r="F58" s="37" t="s">
        <v>92</v>
      </c>
      <c r="G58" s="36">
        <v>1</v>
      </c>
      <c r="H58" s="38">
        <v>264724</v>
      </c>
      <c r="I58" s="92"/>
      <c r="J58" s="93"/>
      <c r="K58" s="41">
        <v>0</v>
      </c>
      <c r="L58" s="40">
        <v>264534</v>
      </c>
      <c r="M58" s="68"/>
      <c r="N58" s="43"/>
    </row>
    <row r="59" spans="1:14" ht="37.5" customHeight="1">
      <c r="A59" s="10">
        <v>446</v>
      </c>
      <c r="C59" s="146" t="s">
        <v>34</v>
      </c>
      <c r="D59" s="147" t="s">
        <v>351</v>
      </c>
      <c r="E59" s="36">
        <v>2018</v>
      </c>
      <c r="F59" s="37" t="s">
        <v>99</v>
      </c>
      <c r="G59" s="36">
        <v>1</v>
      </c>
      <c r="H59" s="38">
        <v>334627</v>
      </c>
      <c r="I59" s="92">
        <v>3296</v>
      </c>
      <c r="J59" s="93"/>
      <c r="K59" s="41">
        <v>0</v>
      </c>
      <c r="L59" s="40">
        <v>254500</v>
      </c>
      <c r="M59" s="68"/>
      <c r="N59" s="43"/>
    </row>
    <row r="60" spans="1:14" ht="15.75">
      <c r="A60" s="10">
        <v>446</v>
      </c>
      <c r="C60" s="146" t="s">
        <v>37</v>
      </c>
      <c r="D60" s="36" t="s">
        <v>280</v>
      </c>
      <c r="E60" s="36">
        <v>2019</v>
      </c>
      <c r="F60" s="37" t="s">
        <v>103</v>
      </c>
      <c r="G60" s="36">
        <v>1</v>
      </c>
      <c r="H60" s="38">
        <v>105895</v>
      </c>
      <c r="I60" s="92">
        <v>5500</v>
      </c>
      <c r="J60" s="93"/>
      <c r="K60" s="41">
        <v>11100</v>
      </c>
      <c r="L60" s="40">
        <v>152100</v>
      </c>
      <c r="M60" s="68"/>
      <c r="N60" s="43"/>
    </row>
    <row r="61" spans="1:14" ht="31.5">
      <c r="A61" s="10">
        <v>446</v>
      </c>
      <c r="C61" s="146" t="s">
        <v>38</v>
      </c>
      <c r="D61" s="36" t="s">
        <v>177</v>
      </c>
      <c r="E61" s="36">
        <v>2018</v>
      </c>
      <c r="F61" s="37" t="s">
        <v>93</v>
      </c>
      <c r="G61" s="36">
        <v>1</v>
      </c>
      <c r="H61" s="38">
        <v>141767</v>
      </c>
      <c r="I61" s="92">
        <v>1111</v>
      </c>
      <c r="J61" s="93"/>
      <c r="K61" s="41">
        <v>5500</v>
      </c>
      <c r="L61" s="40">
        <v>165200</v>
      </c>
      <c r="M61" s="68"/>
      <c r="N61" s="43"/>
    </row>
    <row r="62" spans="1:14" ht="15.75">
      <c r="A62" s="10">
        <v>446</v>
      </c>
      <c r="C62" s="148" t="s">
        <v>281</v>
      </c>
      <c r="D62" s="36" t="s">
        <v>286</v>
      </c>
      <c r="E62" s="36">
        <v>2024</v>
      </c>
      <c r="F62" s="49">
        <v>45449</v>
      </c>
      <c r="G62" s="36">
        <v>1</v>
      </c>
      <c r="H62" s="125">
        <v>283553</v>
      </c>
      <c r="I62" s="92"/>
      <c r="J62" s="93"/>
      <c r="K62" s="41">
        <v>2400</v>
      </c>
      <c r="L62" s="40">
        <v>62900</v>
      </c>
      <c r="M62" s="68"/>
      <c r="N62" s="43"/>
    </row>
    <row r="63" spans="1:14" ht="30" customHeight="1">
      <c r="A63" s="10">
        <v>446</v>
      </c>
      <c r="C63" s="134" t="s">
        <v>359</v>
      </c>
      <c r="D63" s="149" t="s">
        <v>328</v>
      </c>
      <c r="E63" s="150">
        <v>2024</v>
      </c>
      <c r="F63" s="109" t="s">
        <v>316</v>
      </c>
      <c r="G63" s="149">
        <v>1</v>
      </c>
      <c r="H63" s="129">
        <v>257940</v>
      </c>
      <c r="I63" s="92">
        <v>6623</v>
      </c>
      <c r="J63" s="151"/>
      <c r="K63" s="41">
        <v>4500</v>
      </c>
      <c r="L63" s="40">
        <v>47600</v>
      </c>
      <c r="M63" s="68"/>
      <c r="N63" s="43"/>
    </row>
    <row r="64" spans="1:14" ht="34.5" customHeight="1">
      <c r="A64" s="10">
        <v>446</v>
      </c>
      <c r="C64" s="134" t="s">
        <v>344</v>
      </c>
      <c r="D64" s="149" t="s">
        <v>361</v>
      </c>
      <c r="E64" s="150">
        <v>2025</v>
      </c>
      <c r="F64" s="109" t="s">
        <v>345</v>
      </c>
      <c r="G64" s="149">
        <v>1</v>
      </c>
      <c r="H64" s="129">
        <v>96932</v>
      </c>
      <c r="I64" s="92">
        <v>1429</v>
      </c>
      <c r="J64" s="151"/>
      <c r="K64" s="41">
        <v>9200</v>
      </c>
      <c r="L64" s="40">
        <v>34200</v>
      </c>
      <c r="M64" s="68"/>
      <c r="N64" s="68"/>
    </row>
    <row r="65" spans="1:15" ht="34.5" customHeight="1">
      <c r="A65" s="10">
        <v>446</v>
      </c>
      <c r="C65" s="134" t="s">
        <v>346</v>
      </c>
      <c r="D65" s="149" t="s">
        <v>155</v>
      </c>
      <c r="E65" s="150">
        <v>2025</v>
      </c>
      <c r="F65" s="109" t="s">
        <v>345</v>
      </c>
      <c r="G65" s="149">
        <v>1</v>
      </c>
      <c r="H65" s="129">
        <v>96932</v>
      </c>
      <c r="I65" s="92">
        <v>2681</v>
      </c>
      <c r="J65" s="151"/>
      <c r="K65" s="41">
        <v>9500</v>
      </c>
      <c r="L65" s="40">
        <v>34400</v>
      </c>
      <c r="M65" s="68"/>
      <c r="N65" s="68"/>
    </row>
    <row r="66" spans="1:15" ht="34.5" customHeight="1">
      <c r="A66" s="10">
        <v>446</v>
      </c>
      <c r="C66" s="134" t="s">
        <v>352</v>
      </c>
      <c r="D66" s="149" t="s">
        <v>360</v>
      </c>
      <c r="E66" s="150">
        <v>2025</v>
      </c>
      <c r="F66" s="109" t="s">
        <v>345</v>
      </c>
      <c r="G66" s="149">
        <v>1</v>
      </c>
      <c r="H66" s="129">
        <v>96932</v>
      </c>
      <c r="I66" s="151"/>
      <c r="J66" s="151"/>
      <c r="K66" s="41">
        <v>0</v>
      </c>
      <c r="L66" s="40">
        <v>10250</v>
      </c>
      <c r="M66" s="68"/>
      <c r="N66" s="68"/>
    </row>
    <row r="67" spans="1:15" ht="48.75" customHeight="1">
      <c r="A67" s="10" t="s">
        <v>427</v>
      </c>
      <c r="C67" s="152" t="s">
        <v>318</v>
      </c>
      <c r="D67" s="36" t="s">
        <v>325</v>
      </c>
      <c r="E67" s="48">
        <v>2024</v>
      </c>
      <c r="F67" s="48" t="s">
        <v>319</v>
      </c>
      <c r="G67" s="36">
        <v>1</v>
      </c>
      <c r="H67" s="50">
        <v>256409</v>
      </c>
      <c r="I67" s="92">
        <v>80</v>
      </c>
      <c r="J67" s="93"/>
      <c r="K67" s="41">
        <v>11400</v>
      </c>
      <c r="L67" s="40">
        <v>85400</v>
      </c>
      <c r="M67" s="68"/>
      <c r="N67" s="153"/>
    </row>
    <row r="68" spans="1:15" ht="47.25" customHeight="1">
      <c r="A68" s="10" t="s">
        <v>427</v>
      </c>
      <c r="C68" s="146" t="s">
        <v>323</v>
      </c>
      <c r="D68" s="36" t="s">
        <v>324</v>
      </c>
      <c r="E68" s="36">
        <v>2019</v>
      </c>
      <c r="F68" s="37" t="s">
        <v>101</v>
      </c>
      <c r="G68" s="36">
        <v>1</v>
      </c>
      <c r="H68" s="38">
        <v>139171</v>
      </c>
      <c r="I68" s="92"/>
      <c r="J68" s="93"/>
      <c r="K68" s="41">
        <v>8500</v>
      </c>
      <c r="L68" s="40">
        <v>289800</v>
      </c>
      <c r="M68" s="68"/>
      <c r="N68" s="153"/>
    </row>
    <row r="69" spans="1:15" ht="54" customHeight="1">
      <c r="A69" s="10" t="s">
        <v>426</v>
      </c>
      <c r="C69" s="146" t="s">
        <v>36</v>
      </c>
      <c r="D69" s="36" t="s">
        <v>176</v>
      </c>
      <c r="E69" s="36">
        <v>2022</v>
      </c>
      <c r="F69" s="37" t="s">
        <v>102</v>
      </c>
      <c r="G69" s="36">
        <v>1</v>
      </c>
      <c r="H69" s="38">
        <v>78962</v>
      </c>
      <c r="I69" s="92">
        <v>5356</v>
      </c>
      <c r="J69" s="93"/>
      <c r="K69" s="41">
        <v>0</v>
      </c>
      <c r="L69" s="40">
        <v>159500</v>
      </c>
      <c r="M69" s="154"/>
      <c r="N69" s="153"/>
    </row>
    <row r="70" spans="1:15" ht="46.5" customHeight="1">
      <c r="A70" s="10" t="s">
        <v>426</v>
      </c>
      <c r="C70" s="148" t="s">
        <v>294</v>
      </c>
      <c r="D70" s="36" t="s">
        <v>295</v>
      </c>
      <c r="E70" s="36">
        <v>2024</v>
      </c>
      <c r="F70" s="155">
        <v>45495</v>
      </c>
      <c r="G70" s="36">
        <v>1</v>
      </c>
      <c r="H70" s="125">
        <v>496330</v>
      </c>
      <c r="I70" s="92"/>
      <c r="J70" s="93"/>
      <c r="K70" s="41">
        <v>370</v>
      </c>
      <c r="L70" s="40">
        <v>4570</v>
      </c>
      <c r="M70" s="68"/>
      <c r="N70" s="153"/>
    </row>
    <row r="71" spans="1:15" ht="46.5" customHeight="1">
      <c r="C71" s="156"/>
      <c r="D71" s="149"/>
      <c r="E71" s="149"/>
      <c r="F71" s="157"/>
      <c r="G71" s="149"/>
      <c r="H71" s="158"/>
      <c r="I71" s="92"/>
      <c r="J71" s="151"/>
      <c r="K71" s="41"/>
      <c r="L71" s="40"/>
      <c r="M71" s="80"/>
      <c r="N71" s="68"/>
    </row>
    <row r="72" spans="1:15" ht="34.5" customHeight="1">
      <c r="C72" s="156"/>
      <c r="D72" s="149"/>
      <c r="E72" s="149"/>
      <c r="F72" s="157"/>
      <c r="G72" s="149"/>
      <c r="H72" s="158"/>
      <c r="I72" s="39"/>
      <c r="J72" s="151"/>
      <c r="K72" s="41"/>
      <c r="L72" s="40"/>
      <c r="M72" s="80"/>
      <c r="N72" s="68"/>
    </row>
    <row r="73" spans="1:15" ht="15.75">
      <c r="A73" s="10">
        <v>11285</v>
      </c>
      <c r="C73" s="35" t="s">
        <v>54</v>
      </c>
      <c r="D73" s="36" t="s">
        <v>179</v>
      </c>
      <c r="E73" s="36">
        <v>2018</v>
      </c>
      <c r="F73" s="37" t="s">
        <v>122</v>
      </c>
      <c r="G73" s="36">
        <v>1</v>
      </c>
      <c r="H73" s="38">
        <v>101084</v>
      </c>
      <c r="I73" s="159">
        <f>1950+2566</f>
        <v>4516</v>
      </c>
      <c r="J73" s="160"/>
      <c r="K73" s="41">
        <v>0</v>
      </c>
      <c r="L73" s="161">
        <v>291715</v>
      </c>
      <c r="N73" s="68"/>
    </row>
    <row r="74" spans="1:15" ht="15.75">
      <c r="A74" s="10">
        <v>11285</v>
      </c>
      <c r="C74" s="35" t="s">
        <v>73</v>
      </c>
      <c r="D74" s="36" t="s">
        <v>329</v>
      </c>
      <c r="E74" s="36">
        <v>2020</v>
      </c>
      <c r="F74" s="37" t="s">
        <v>128</v>
      </c>
      <c r="G74" s="36">
        <v>1</v>
      </c>
      <c r="H74" s="38">
        <v>145520</v>
      </c>
      <c r="I74" s="159">
        <f>1728+2338</f>
        <v>4066</v>
      </c>
      <c r="J74" s="160"/>
      <c r="K74" s="41">
        <v>7116</v>
      </c>
      <c r="L74" s="161">
        <v>195859</v>
      </c>
      <c r="M74" s="162"/>
      <c r="N74" s="68"/>
    </row>
    <row r="75" spans="1:15" ht="15.75">
      <c r="A75" s="10">
        <v>11285</v>
      </c>
      <c r="C75" s="35" t="s">
        <v>81</v>
      </c>
      <c r="D75" s="36" t="s">
        <v>184</v>
      </c>
      <c r="E75" s="36">
        <v>2020</v>
      </c>
      <c r="F75" s="37" t="s">
        <v>148</v>
      </c>
      <c r="G75" s="36">
        <v>1</v>
      </c>
      <c r="H75" s="38">
        <v>70466</v>
      </c>
      <c r="I75" s="159">
        <f>2338+2515</f>
        <v>4853</v>
      </c>
      <c r="J75" s="160"/>
      <c r="K75" s="41">
        <v>8492</v>
      </c>
      <c r="L75" s="161">
        <v>264007</v>
      </c>
      <c r="M75" s="162"/>
      <c r="N75" s="68"/>
    </row>
    <row r="76" spans="1:15" ht="15.75">
      <c r="A76" s="10">
        <v>11285</v>
      </c>
      <c r="C76" s="35" t="s">
        <v>82</v>
      </c>
      <c r="D76" s="36" t="s">
        <v>185</v>
      </c>
      <c r="E76" s="36">
        <v>2020</v>
      </c>
      <c r="F76" s="37" t="s">
        <v>140</v>
      </c>
      <c r="G76" s="36">
        <v>1</v>
      </c>
      <c r="H76" s="38">
        <v>83025</v>
      </c>
      <c r="I76" s="159">
        <f>2515+5811</f>
        <v>8326</v>
      </c>
      <c r="J76" s="160"/>
      <c r="K76" s="41">
        <v>8192</v>
      </c>
      <c r="L76" s="163">
        <v>279103</v>
      </c>
      <c r="M76" s="162"/>
      <c r="N76" s="68"/>
    </row>
    <row r="77" spans="1:15" ht="21.75" customHeight="1">
      <c r="A77" s="10">
        <v>11285</v>
      </c>
      <c r="C77" s="47" t="s">
        <v>312</v>
      </c>
      <c r="D77" s="36" t="s">
        <v>330</v>
      </c>
      <c r="E77" s="36">
        <v>2024</v>
      </c>
      <c r="F77" s="48" t="s">
        <v>313</v>
      </c>
      <c r="G77" s="36">
        <v>1</v>
      </c>
      <c r="H77" s="50">
        <v>255484</v>
      </c>
      <c r="I77" s="159">
        <f>5811+1950</f>
        <v>7761</v>
      </c>
      <c r="J77" s="160"/>
      <c r="K77" s="41">
        <v>9644</v>
      </c>
      <c r="L77" s="161">
        <v>67415</v>
      </c>
      <c r="M77" s="164"/>
      <c r="N77" s="68"/>
      <c r="O77" s="165"/>
    </row>
    <row r="78" spans="1:15" ht="36" customHeight="1">
      <c r="A78" s="10">
        <v>11285</v>
      </c>
      <c r="C78" s="166" t="s">
        <v>383</v>
      </c>
      <c r="D78" s="167" t="s">
        <v>386</v>
      </c>
      <c r="E78" s="95">
        <v>2025</v>
      </c>
      <c r="F78" s="136" t="s">
        <v>384</v>
      </c>
      <c r="G78" s="95">
        <v>1</v>
      </c>
      <c r="H78" s="168">
        <v>273969680</v>
      </c>
      <c r="I78" s="159">
        <v>1740</v>
      </c>
      <c r="J78" s="160"/>
      <c r="K78" s="41">
        <v>15088</v>
      </c>
      <c r="L78" s="169">
        <v>42597</v>
      </c>
      <c r="M78" s="164"/>
      <c r="N78" s="68"/>
    </row>
    <row r="79" spans="1:15" ht="36" customHeight="1">
      <c r="A79" s="10">
        <v>11285</v>
      </c>
      <c r="C79" s="170" t="s">
        <v>32</v>
      </c>
      <c r="D79" s="58" t="s">
        <v>390</v>
      </c>
      <c r="E79" s="36">
        <v>2022</v>
      </c>
      <c r="F79" s="37" t="s">
        <v>97</v>
      </c>
      <c r="G79" s="36">
        <v>1</v>
      </c>
      <c r="H79" s="38">
        <v>133124</v>
      </c>
      <c r="I79" s="159">
        <v>838</v>
      </c>
      <c r="J79" s="160"/>
      <c r="K79" s="41">
        <v>6278</v>
      </c>
      <c r="L79" s="169">
        <v>166005</v>
      </c>
      <c r="M79" s="164"/>
      <c r="N79" s="68"/>
    </row>
    <row r="80" spans="1:15" ht="36" customHeight="1">
      <c r="C80" s="171"/>
      <c r="D80" s="63"/>
      <c r="E80" s="63"/>
      <c r="F80" s="172"/>
      <c r="G80" s="63"/>
      <c r="H80" s="173"/>
      <c r="I80" s="160"/>
      <c r="J80" s="160"/>
      <c r="K80" s="41"/>
      <c r="L80" s="40"/>
      <c r="M80" s="68"/>
      <c r="N80" s="68"/>
    </row>
    <row r="81" spans="1:15" ht="36.75" customHeight="1">
      <c r="A81" s="10">
        <v>11296</v>
      </c>
      <c r="C81" s="35" t="s">
        <v>41</v>
      </c>
      <c r="D81" s="36" t="s">
        <v>212</v>
      </c>
      <c r="E81" s="36">
        <v>2020</v>
      </c>
      <c r="F81" s="37" t="s">
        <v>107</v>
      </c>
      <c r="G81" s="36">
        <v>1</v>
      </c>
      <c r="H81" s="38">
        <v>114634</v>
      </c>
      <c r="I81" s="40">
        <v>252</v>
      </c>
      <c r="J81" s="93"/>
      <c r="K81" s="41">
        <v>9892</v>
      </c>
      <c r="L81" s="40">
        <v>293331</v>
      </c>
      <c r="M81" s="66"/>
      <c r="N81" s="69"/>
      <c r="O81" s="43"/>
    </row>
    <row r="82" spans="1:15" ht="34.5" customHeight="1">
      <c r="A82" s="10">
        <v>11296</v>
      </c>
      <c r="C82" s="35" t="s">
        <v>55</v>
      </c>
      <c r="D82" s="36" t="s">
        <v>215</v>
      </c>
      <c r="E82" s="36">
        <v>2019</v>
      </c>
      <c r="F82" s="37" t="s">
        <v>123</v>
      </c>
      <c r="G82" s="36">
        <v>1</v>
      </c>
      <c r="H82" s="38">
        <v>144461</v>
      </c>
      <c r="I82" s="40">
        <v>2966</v>
      </c>
      <c r="J82" s="93"/>
      <c r="K82" s="41">
        <v>11252</v>
      </c>
      <c r="L82" s="40">
        <v>366478</v>
      </c>
      <c r="M82" s="66"/>
      <c r="N82" s="69"/>
      <c r="O82" s="43"/>
    </row>
    <row r="83" spans="1:15" ht="21.75" customHeight="1">
      <c r="A83" s="10">
        <v>11296</v>
      </c>
      <c r="C83" s="35" t="s">
        <v>69</v>
      </c>
      <c r="D83" s="36" t="s">
        <v>422</v>
      </c>
      <c r="E83" s="36">
        <v>2018</v>
      </c>
      <c r="F83" s="37" t="s">
        <v>138</v>
      </c>
      <c r="G83" s="36">
        <v>1</v>
      </c>
      <c r="H83" s="38">
        <v>61855</v>
      </c>
      <c r="I83" s="40"/>
      <c r="J83" s="174"/>
      <c r="K83" s="41">
        <v>10426</v>
      </c>
      <c r="L83" s="46">
        <v>233319</v>
      </c>
      <c r="M83" s="66"/>
      <c r="N83" s="68"/>
    </row>
    <row r="84" spans="1:15" ht="21.75" customHeight="1">
      <c r="A84" s="10">
        <v>11296</v>
      </c>
      <c r="C84" s="57" t="s">
        <v>409</v>
      </c>
      <c r="D84" s="66" t="s">
        <v>421</v>
      </c>
      <c r="E84" s="175">
        <v>46197</v>
      </c>
      <c r="F84" s="176">
        <v>46197</v>
      </c>
      <c r="G84" s="66">
        <v>1</v>
      </c>
      <c r="H84" s="113">
        <v>208499</v>
      </c>
      <c r="I84" s="46"/>
      <c r="J84" s="46"/>
      <c r="K84" s="42">
        <v>0</v>
      </c>
      <c r="L84" s="46">
        <v>603505</v>
      </c>
      <c r="M84" s="66"/>
      <c r="N84" s="68"/>
    </row>
    <row r="85" spans="1:15" ht="57" customHeight="1">
      <c r="C85" s="35"/>
      <c r="D85" s="36"/>
      <c r="E85" s="36"/>
      <c r="F85" s="37"/>
      <c r="G85" s="36"/>
      <c r="H85" s="38"/>
      <c r="I85" s="177"/>
      <c r="J85" s="177"/>
      <c r="K85" s="41">
        <v>0</v>
      </c>
      <c r="L85" s="178"/>
      <c r="M85" s="9"/>
    </row>
    <row r="86" spans="1:15" ht="15.75">
      <c r="A86" s="10">
        <v>11286</v>
      </c>
      <c r="C86" s="35" t="s">
        <v>27</v>
      </c>
      <c r="D86" s="36" t="s">
        <v>288</v>
      </c>
      <c r="E86" s="36">
        <v>2024</v>
      </c>
      <c r="F86" s="37" t="s">
        <v>94</v>
      </c>
      <c r="G86" s="36">
        <v>1</v>
      </c>
      <c r="H86" s="38">
        <v>17850</v>
      </c>
      <c r="I86" s="179">
        <v>0</v>
      </c>
      <c r="J86" s="180"/>
      <c r="K86" s="41">
        <v>155</v>
      </c>
      <c r="L86" s="179">
        <v>1281</v>
      </c>
      <c r="M86" s="181"/>
      <c r="N86" s="182"/>
    </row>
    <row r="87" spans="1:15" ht="31.5">
      <c r="A87" s="10">
        <v>11286</v>
      </c>
      <c r="C87" s="35" t="s">
        <v>31</v>
      </c>
      <c r="D87" s="36" t="s">
        <v>180</v>
      </c>
      <c r="E87" s="36">
        <v>2019</v>
      </c>
      <c r="F87" s="37" t="s">
        <v>96</v>
      </c>
      <c r="G87" s="36">
        <v>1</v>
      </c>
      <c r="H87" s="38">
        <v>68506</v>
      </c>
      <c r="I87" s="179">
        <f>9678+2650</f>
        <v>12328</v>
      </c>
      <c r="J87" s="180"/>
      <c r="K87" s="41">
        <v>7593</v>
      </c>
      <c r="L87" s="179">
        <v>268812</v>
      </c>
      <c r="M87" s="181"/>
      <c r="N87" s="182"/>
    </row>
    <row r="88" spans="1:15" ht="31.5">
      <c r="A88" s="10">
        <v>11286</v>
      </c>
      <c r="C88" s="35" t="s">
        <v>33</v>
      </c>
      <c r="D88" s="36" t="s">
        <v>186</v>
      </c>
      <c r="E88" s="36">
        <v>2021</v>
      </c>
      <c r="F88" s="37" t="s">
        <v>98</v>
      </c>
      <c r="G88" s="36">
        <v>1</v>
      </c>
      <c r="H88" s="38">
        <v>143841</v>
      </c>
      <c r="I88" s="179">
        <f>13458+2730</f>
        <v>16188</v>
      </c>
      <c r="J88" s="180"/>
      <c r="K88" s="41">
        <v>4244</v>
      </c>
      <c r="L88" s="179">
        <v>203174</v>
      </c>
      <c r="M88" s="181"/>
      <c r="N88" s="182"/>
    </row>
    <row r="89" spans="1:15" ht="15.75">
      <c r="A89" s="10">
        <v>11286</v>
      </c>
      <c r="C89" s="35" t="s">
        <v>35</v>
      </c>
      <c r="D89" s="36" t="s">
        <v>187</v>
      </c>
      <c r="E89" s="36">
        <v>2018</v>
      </c>
      <c r="F89" s="37" t="s">
        <v>100</v>
      </c>
      <c r="G89" s="36">
        <v>1</v>
      </c>
      <c r="H89" s="38">
        <v>142493</v>
      </c>
      <c r="I89" s="179">
        <v>0</v>
      </c>
      <c r="J89" s="180"/>
      <c r="K89" s="41">
        <v>0</v>
      </c>
      <c r="L89" s="183">
        <v>225743</v>
      </c>
      <c r="M89" s="181"/>
      <c r="N89" s="182"/>
    </row>
    <row r="90" spans="1:15" ht="30" customHeight="1">
      <c r="A90" s="10">
        <v>11286</v>
      </c>
      <c r="C90" s="47" t="s">
        <v>314</v>
      </c>
      <c r="D90" s="36" t="s">
        <v>326</v>
      </c>
      <c r="E90" s="36">
        <v>2024</v>
      </c>
      <c r="F90" s="184" t="s">
        <v>296</v>
      </c>
      <c r="G90" s="36">
        <v>1</v>
      </c>
      <c r="H90" s="125">
        <v>262319</v>
      </c>
      <c r="I90" s="179">
        <f>17438+4500</f>
        <v>21938</v>
      </c>
      <c r="J90" s="180"/>
      <c r="K90" s="41">
        <v>7858</v>
      </c>
      <c r="L90" s="183">
        <v>64184</v>
      </c>
      <c r="M90" s="181"/>
      <c r="N90" s="11"/>
    </row>
    <row r="91" spans="1:15" ht="30" customHeight="1">
      <c r="A91" s="10">
        <v>11286</v>
      </c>
      <c r="C91" s="106" t="s">
        <v>356</v>
      </c>
      <c r="D91" s="185" t="s">
        <v>378</v>
      </c>
      <c r="E91" s="36">
        <v>2018</v>
      </c>
      <c r="F91" s="109" t="s">
        <v>93</v>
      </c>
      <c r="G91" s="36">
        <v>1</v>
      </c>
      <c r="H91" s="129">
        <v>57973</v>
      </c>
      <c r="I91" s="179">
        <v>2676</v>
      </c>
      <c r="J91" s="186"/>
      <c r="K91" s="41">
        <v>4086</v>
      </c>
      <c r="L91" s="183">
        <v>229469</v>
      </c>
      <c r="M91" s="181"/>
      <c r="N91" s="11"/>
    </row>
    <row r="92" spans="1:15" ht="30" customHeight="1">
      <c r="C92" s="98"/>
      <c r="D92" s="95"/>
      <c r="E92" s="95"/>
      <c r="F92" s="187"/>
      <c r="G92" s="95"/>
      <c r="H92" s="137"/>
      <c r="I92" s="188"/>
      <c r="J92" s="188"/>
      <c r="K92" s="41"/>
      <c r="L92" s="40"/>
      <c r="M92" s="66"/>
      <c r="N92" s="11"/>
    </row>
    <row r="93" spans="1:15" ht="15.75">
      <c r="A93" s="10">
        <v>11287</v>
      </c>
      <c r="C93" s="35" t="s">
        <v>60</v>
      </c>
      <c r="D93" s="36" t="s">
        <v>191</v>
      </c>
      <c r="E93" s="36">
        <v>2020</v>
      </c>
      <c r="F93" s="37" t="s">
        <v>128</v>
      </c>
      <c r="G93" s="36">
        <v>1</v>
      </c>
      <c r="H93" s="38">
        <v>106816</v>
      </c>
      <c r="I93" s="92">
        <v>554</v>
      </c>
      <c r="J93" s="151"/>
      <c r="K93" s="41">
        <v>422</v>
      </c>
      <c r="L93" s="46">
        <v>232647</v>
      </c>
      <c r="M93" s="189"/>
      <c r="N93" s="182"/>
    </row>
    <row r="94" spans="1:15" ht="15.75">
      <c r="A94" s="10">
        <v>11287</v>
      </c>
      <c r="C94" s="35" t="s">
        <v>70</v>
      </c>
      <c r="D94" s="36" t="s">
        <v>181</v>
      </c>
      <c r="E94" s="36">
        <v>2020</v>
      </c>
      <c r="F94" s="37" t="s">
        <v>134</v>
      </c>
      <c r="G94" s="36">
        <v>1</v>
      </c>
      <c r="H94" s="38">
        <v>144164</v>
      </c>
      <c r="I94" s="92">
        <v>6790</v>
      </c>
      <c r="J94" s="151"/>
      <c r="K94" s="41">
        <v>6775</v>
      </c>
      <c r="L94" s="46">
        <v>266900</v>
      </c>
      <c r="M94" s="189"/>
      <c r="N94" s="182"/>
    </row>
    <row r="95" spans="1:15" ht="47.25">
      <c r="A95" s="10">
        <v>11287</v>
      </c>
      <c r="C95" s="35" t="s">
        <v>83</v>
      </c>
      <c r="D95" s="36" t="s">
        <v>192</v>
      </c>
      <c r="E95" s="36">
        <v>2018</v>
      </c>
      <c r="F95" s="37" t="s">
        <v>149</v>
      </c>
      <c r="G95" s="36">
        <v>1</v>
      </c>
      <c r="H95" s="38">
        <v>146895</v>
      </c>
      <c r="I95" s="92"/>
      <c r="J95" s="151"/>
      <c r="K95" s="41">
        <v>0</v>
      </c>
      <c r="L95" s="46">
        <v>295969</v>
      </c>
      <c r="M95" s="189"/>
      <c r="N95" s="182"/>
    </row>
    <row r="96" spans="1:15" ht="15.75">
      <c r="A96" s="10">
        <v>11287</v>
      </c>
      <c r="C96" s="35" t="s">
        <v>84</v>
      </c>
      <c r="D96" s="36" t="s">
        <v>193</v>
      </c>
      <c r="E96" s="36">
        <v>2018</v>
      </c>
      <c r="F96" s="37" t="s">
        <v>150</v>
      </c>
      <c r="G96" s="36">
        <v>1</v>
      </c>
      <c r="H96" s="38">
        <v>61836</v>
      </c>
      <c r="I96" s="92">
        <v>8020</v>
      </c>
      <c r="J96" s="151"/>
      <c r="K96" s="41">
        <v>5871</v>
      </c>
      <c r="L96" s="46">
        <v>256062</v>
      </c>
      <c r="M96" s="189"/>
      <c r="N96" s="182"/>
    </row>
    <row r="97" spans="1:14" ht="15.75">
      <c r="A97" s="10">
        <v>11287</v>
      </c>
      <c r="C97" s="94" t="s">
        <v>338</v>
      </c>
      <c r="D97" s="83" t="s">
        <v>357</v>
      </c>
      <c r="E97" s="83">
        <v>2024</v>
      </c>
      <c r="F97" s="84" t="s">
        <v>315</v>
      </c>
      <c r="G97" s="85">
        <v>1</v>
      </c>
      <c r="H97" s="86">
        <v>271334</v>
      </c>
      <c r="I97" s="92">
        <f>1650+1310+90+750</f>
        <v>3800</v>
      </c>
      <c r="J97" s="190"/>
      <c r="K97" s="41">
        <v>13171</v>
      </c>
      <c r="L97" s="46">
        <v>82027</v>
      </c>
      <c r="M97" s="189"/>
      <c r="N97" s="182"/>
    </row>
    <row r="98" spans="1:14" ht="84.75" customHeight="1">
      <c r="A98" s="10">
        <v>11287</v>
      </c>
      <c r="C98" s="57" t="s">
        <v>407</v>
      </c>
      <c r="D98" s="36"/>
      <c r="E98" s="36">
        <v>2026</v>
      </c>
      <c r="F98" s="112" t="s">
        <v>408</v>
      </c>
      <c r="G98" s="36">
        <v>1</v>
      </c>
      <c r="H98" s="113">
        <v>169292</v>
      </c>
      <c r="I98" s="101">
        <f>554+90</f>
        <v>644</v>
      </c>
      <c r="J98" s="93"/>
      <c r="K98" s="41">
        <v>10442</v>
      </c>
      <c r="L98" s="46">
        <v>10442</v>
      </c>
      <c r="M98" s="66"/>
      <c r="N98" s="11"/>
    </row>
    <row r="99" spans="1:14" ht="84.75" customHeight="1">
      <c r="C99" s="191"/>
      <c r="D99" s="63"/>
      <c r="E99" s="63"/>
      <c r="F99" s="64"/>
      <c r="G99" s="63"/>
      <c r="H99" s="65"/>
      <c r="I99" s="39"/>
      <c r="J99" s="40"/>
      <c r="K99" s="41"/>
      <c r="L99" s="40"/>
      <c r="M99" s="189"/>
      <c r="N99" s="11"/>
    </row>
    <row r="100" spans="1:14" ht="15.75">
      <c r="A100" s="10">
        <v>11288</v>
      </c>
      <c r="C100" s="35" t="s">
        <v>48</v>
      </c>
      <c r="D100" s="36" t="s">
        <v>182</v>
      </c>
      <c r="E100" s="36">
        <v>2017</v>
      </c>
      <c r="F100" s="37" t="s">
        <v>115</v>
      </c>
      <c r="G100" s="36">
        <v>1</v>
      </c>
      <c r="H100" s="38">
        <v>141680</v>
      </c>
      <c r="I100" s="92"/>
      <c r="J100" s="40"/>
      <c r="K100" s="41">
        <v>6744</v>
      </c>
      <c r="L100" s="46">
        <v>323700</v>
      </c>
      <c r="M100" s="189"/>
      <c r="N100" s="182"/>
    </row>
    <row r="101" spans="1:14" ht="31.5">
      <c r="A101" s="10">
        <v>11288</v>
      </c>
      <c r="C101" s="35" t="s">
        <v>303</v>
      </c>
      <c r="D101" s="36" t="s">
        <v>302</v>
      </c>
      <c r="E101" s="36">
        <v>2019</v>
      </c>
      <c r="F101" s="37" t="s">
        <v>119</v>
      </c>
      <c r="G101" s="36">
        <v>1</v>
      </c>
      <c r="H101" s="38">
        <v>144729</v>
      </c>
      <c r="I101" s="92"/>
      <c r="J101" s="40"/>
      <c r="K101" s="41">
        <v>0</v>
      </c>
      <c r="L101" s="46">
        <v>302142</v>
      </c>
      <c r="M101" s="189"/>
      <c r="N101" s="182"/>
    </row>
    <row r="102" spans="1:14" ht="15.75">
      <c r="A102" s="10">
        <v>11288</v>
      </c>
      <c r="C102" s="35" t="s">
        <v>52</v>
      </c>
      <c r="D102" s="36" t="s">
        <v>183</v>
      </c>
      <c r="E102" s="36">
        <v>2018</v>
      </c>
      <c r="F102" s="37" t="s">
        <v>120</v>
      </c>
      <c r="G102" s="36">
        <v>1</v>
      </c>
      <c r="H102" s="38">
        <v>61275</v>
      </c>
      <c r="I102" s="92"/>
      <c r="J102" s="40"/>
      <c r="K102" s="41">
        <v>2414</v>
      </c>
      <c r="L102" s="46">
        <v>193137</v>
      </c>
      <c r="M102" s="189"/>
      <c r="N102" s="182"/>
    </row>
    <row r="103" spans="1:14" ht="33.75" customHeight="1">
      <c r="A103" s="10">
        <v>11288</v>
      </c>
      <c r="C103" s="35" t="s">
        <v>78</v>
      </c>
      <c r="D103" s="36" t="s">
        <v>188</v>
      </c>
      <c r="E103" s="36">
        <v>2020</v>
      </c>
      <c r="F103" s="37" t="s">
        <v>137</v>
      </c>
      <c r="G103" s="36">
        <v>1</v>
      </c>
      <c r="H103" s="38">
        <v>82174</v>
      </c>
      <c r="I103" s="92"/>
      <c r="J103" s="40"/>
      <c r="K103" s="41">
        <v>0</v>
      </c>
      <c r="L103" s="46">
        <v>153662</v>
      </c>
      <c r="M103" s="189"/>
      <c r="N103" s="182"/>
    </row>
    <row r="104" spans="1:14" ht="62.25" customHeight="1">
      <c r="A104" s="10">
        <v>11288</v>
      </c>
      <c r="C104" s="146" t="s">
        <v>297</v>
      </c>
      <c r="D104" s="36" t="s">
        <v>301</v>
      </c>
      <c r="E104" s="36">
        <v>2024</v>
      </c>
      <c r="F104" s="184" t="s">
        <v>291</v>
      </c>
      <c r="G104" s="36">
        <v>1</v>
      </c>
      <c r="H104" s="125">
        <v>262942</v>
      </c>
      <c r="I104" s="92"/>
      <c r="J104" s="40"/>
      <c r="K104" s="41">
        <v>17400</v>
      </c>
      <c r="L104" s="46">
        <v>136300</v>
      </c>
      <c r="M104" s="66"/>
      <c r="N104" s="182"/>
    </row>
    <row r="105" spans="1:14" ht="80.25" customHeight="1">
      <c r="C105" s="146"/>
      <c r="D105" s="36"/>
      <c r="E105" s="36"/>
      <c r="F105" s="184"/>
      <c r="G105" s="36"/>
      <c r="H105" s="125"/>
      <c r="I105" s="93"/>
      <c r="J105" s="93"/>
      <c r="K105" s="41">
        <v>0</v>
      </c>
      <c r="L105" s="40"/>
      <c r="M105" s="189"/>
      <c r="N105" s="11"/>
    </row>
    <row r="106" spans="1:14" ht="33.75" customHeight="1">
      <c r="A106" s="10">
        <v>10706</v>
      </c>
      <c r="C106" s="146" t="s">
        <v>72</v>
      </c>
      <c r="D106" s="36" t="s">
        <v>189</v>
      </c>
      <c r="E106" s="192">
        <v>2020</v>
      </c>
      <c r="F106" s="37" t="s">
        <v>140</v>
      </c>
      <c r="G106" s="36">
        <v>1</v>
      </c>
      <c r="H106" s="38">
        <v>82021</v>
      </c>
      <c r="I106" s="92"/>
      <c r="J106" s="193"/>
      <c r="K106" s="41">
        <v>4400</v>
      </c>
      <c r="L106" s="40">
        <v>159700</v>
      </c>
      <c r="M106" s="189"/>
      <c r="N106" s="182"/>
    </row>
    <row r="107" spans="1:14" ht="15.75">
      <c r="A107" s="10">
        <v>10706</v>
      </c>
      <c r="C107" s="146" t="s">
        <v>76</v>
      </c>
      <c r="D107" s="36" t="s">
        <v>194</v>
      </c>
      <c r="E107" s="192">
        <v>2020</v>
      </c>
      <c r="F107" s="37" t="s">
        <v>144</v>
      </c>
      <c r="G107" s="36">
        <v>1</v>
      </c>
      <c r="H107" s="38">
        <v>81943</v>
      </c>
      <c r="I107" s="92"/>
      <c r="J107" s="193"/>
      <c r="K107" s="41">
        <v>0</v>
      </c>
      <c r="L107" s="40">
        <v>167300</v>
      </c>
      <c r="M107" s="189"/>
      <c r="N107" s="182"/>
    </row>
    <row r="108" spans="1:14" ht="15.75">
      <c r="A108" s="10">
        <v>10706</v>
      </c>
      <c r="C108" s="146" t="s">
        <v>77</v>
      </c>
      <c r="D108" s="36" t="s">
        <v>190</v>
      </c>
      <c r="E108" s="192">
        <v>2021</v>
      </c>
      <c r="F108" s="37" t="s">
        <v>145</v>
      </c>
      <c r="G108" s="36">
        <v>1</v>
      </c>
      <c r="H108" s="38">
        <v>121150</v>
      </c>
      <c r="I108" s="92"/>
      <c r="J108" s="193"/>
      <c r="K108" s="41">
        <v>5300</v>
      </c>
      <c r="L108" s="40">
        <v>153000</v>
      </c>
      <c r="M108" s="66"/>
      <c r="N108" s="182"/>
    </row>
    <row r="109" spans="1:14" ht="66.75" customHeight="1">
      <c r="C109" s="194"/>
      <c r="D109" s="83"/>
      <c r="E109" s="83"/>
      <c r="F109" s="83"/>
      <c r="G109" s="83"/>
      <c r="H109" s="83"/>
      <c r="I109" s="193"/>
      <c r="J109" s="193"/>
      <c r="K109" s="41">
        <v>0</v>
      </c>
      <c r="L109" s="40"/>
      <c r="M109" s="189"/>
      <c r="N109" s="11"/>
    </row>
    <row r="110" spans="1:14" ht="39.75" customHeight="1">
      <c r="A110" s="10">
        <v>11290</v>
      </c>
      <c r="C110" s="35" t="s">
        <v>47</v>
      </c>
      <c r="D110" s="36" t="s">
        <v>195</v>
      </c>
      <c r="E110" s="36">
        <v>2022</v>
      </c>
      <c r="F110" s="37" t="s">
        <v>114</v>
      </c>
      <c r="G110" s="36">
        <v>1</v>
      </c>
      <c r="H110" s="38">
        <v>84227</v>
      </c>
      <c r="I110" s="39"/>
      <c r="J110" s="93"/>
      <c r="K110" s="41">
        <v>3517</v>
      </c>
      <c r="L110" s="46">
        <v>146252</v>
      </c>
      <c r="M110" s="189"/>
      <c r="N110" s="182"/>
    </row>
    <row r="111" spans="1:14" ht="15.75">
      <c r="A111" s="10">
        <v>11290</v>
      </c>
      <c r="C111" s="35" t="s">
        <v>64</v>
      </c>
      <c r="D111" s="36" t="s">
        <v>196</v>
      </c>
      <c r="E111" s="36">
        <v>2021</v>
      </c>
      <c r="F111" s="37" t="s">
        <v>133</v>
      </c>
      <c r="G111" s="36">
        <v>1</v>
      </c>
      <c r="H111" s="38">
        <v>144215</v>
      </c>
      <c r="I111" s="39"/>
      <c r="J111" s="93"/>
      <c r="K111" s="41">
        <v>6465</v>
      </c>
      <c r="L111" s="46">
        <v>267200</v>
      </c>
      <c r="M111" s="189"/>
      <c r="N111" s="182"/>
    </row>
    <row r="112" spans="1:14" ht="31.5">
      <c r="A112" s="10">
        <v>11290</v>
      </c>
      <c r="C112" s="35" t="s">
        <v>80</v>
      </c>
      <c r="D112" s="36" t="s">
        <v>202</v>
      </c>
      <c r="E112" s="36">
        <v>2022</v>
      </c>
      <c r="F112" s="37" t="s">
        <v>147</v>
      </c>
      <c r="G112" s="36">
        <v>1</v>
      </c>
      <c r="H112" s="38">
        <v>122506</v>
      </c>
      <c r="I112" s="39"/>
      <c r="J112" s="93"/>
      <c r="K112" s="41">
        <v>23308</v>
      </c>
      <c r="L112" s="46">
        <v>160500</v>
      </c>
      <c r="M112" s="189"/>
      <c r="N112" s="182"/>
    </row>
    <row r="113" spans="1:14" ht="48" customHeight="1">
      <c r="A113" s="10">
        <v>11290</v>
      </c>
      <c r="C113" s="195" t="s">
        <v>333</v>
      </c>
      <c r="D113" s="103" t="s">
        <v>336</v>
      </c>
      <c r="E113" s="103">
        <v>2025</v>
      </c>
      <c r="F113" s="196" t="s">
        <v>335</v>
      </c>
      <c r="G113" s="103">
        <v>1</v>
      </c>
      <c r="H113" s="197">
        <v>263639</v>
      </c>
      <c r="I113" s="39"/>
      <c r="J113" s="40"/>
      <c r="K113" s="41">
        <v>16420</v>
      </c>
      <c r="L113" s="46">
        <v>90420</v>
      </c>
      <c r="M113" s="66"/>
      <c r="N113" s="182"/>
    </row>
    <row r="114" spans="1:14" ht="48" customHeight="1">
      <c r="C114" s="75"/>
      <c r="D114" s="76"/>
      <c r="E114" s="76"/>
      <c r="F114" s="77"/>
      <c r="G114" s="76"/>
      <c r="H114" s="78"/>
      <c r="I114" s="79"/>
      <c r="J114" s="79"/>
      <c r="K114" s="41"/>
      <c r="L114" s="40"/>
      <c r="M114" s="189"/>
      <c r="N114" s="182"/>
    </row>
    <row r="115" spans="1:14" ht="15.75">
      <c r="A115" s="10">
        <v>11291</v>
      </c>
      <c r="C115" s="198" t="s">
        <v>399</v>
      </c>
      <c r="D115" s="36" t="s">
        <v>403</v>
      </c>
      <c r="E115" s="36">
        <v>2018</v>
      </c>
      <c r="F115" s="37" t="s">
        <v>109</v>
      </c>
      <c r="G115" s="36">
        <v>1</v>
      </c>
      <c r="H115" s="38">
        <v>146961</v>
      </c>
      <c r="I115" s="199"/>
      <c r="J115" s="200"/>
      <c r="K115" s="41">
        <v>975</v>
      </c>
      <c r="L115" s="46">
        <v>243552</v>
      </c>
      <c r="M115" s="189"/>
      <c r="N115" s="182"/>
    </row>
    <row r="116" spans="1:14" ht="15.75">
      <c r="A116" s="10">
        <v>11291</v>
      </c>
      <c r="C116" s="198" t="s">
        <v>50</v>
      </c>
      <c r="D116" s="36" t="s">
        <v>203</v>
      </c>
      <c r="E116" s="36">
        <v>2021</v>
      </c>
      <c r="F116" s="37" t="s">
        <v>117</v>
      </c>
      <c r="G116" s="36">
        <v>1</v>
      </c>
      <c r="H116" s="38">
        <v>126810</v>
      </c>
      <c r="I116" s="40">
        <v>17000</v>
      </c>
      <c r="J116" s="201"/>
      <c r="K116" s="41">
        <v>14680</v>
      </c>
      <c r="L116" s="46">
        <v>252055</v>
      </c>
      <c r="M116" s="189"/>
      <c r="N116" s="182"/>
    </row>
    <row r="117" spans="1:14" ht="15.75">
      <c r="A117" s="10">
        <v>11291</v>
      </c>
      <c r="C117" s="198" t="s">
        <v>51</v>
      </c>
      <c r="D117" s="36" t="s">
        <v>204</v>
      </c>
      <c r="E117" s="36">
        <v>2020</v>
      </c>
      <c r="F117" s="37" t="s">
        <v>118</v>
      </c>
      <c r="G117" s="36">
        <v>1</v>
      </c>
      <c r="H117" s="38">
        <v>81793</v>
      </c>
      <c r="I117" s="40"/>
      <c r="J117" s="200"/>
      <c r="K117" s="41">
        <v>1980</v>
      </c>
      <c r="L117" s="46">
        <v>222632</v>
      </c>
      <c r="M117" s="189"/>
      <c r="N117" s="182"/>
    </row>
    <row r="118" spans="1:14" ht="15.75">
      <c r="A118" s="10">
        <v>11291</v>
      </c>
      <c r="C118" s="198" t="s">
        <v>71</v>
      </c>
      <c r="D118" s="36" t="s">
        <v>208</v>
      </c>
      <c r="E118" s="36">
        <v>2020</v>
      </c>
      <c r="F118" s="37" t="s">
        <v>139</v>
      </c>
      <c r="G118" s="36">
        <v>1</v>
      </c>
      <c r="H118" s="38">
        <v>143381</v>
      </c>
      <c r="I118" s="40"/>
      <c r="J118" s="200"/>
      <c r="K118" s="41">
        <v>797</v>
      </c>
      <c r="L118" s="46">
        <v>266018</v>
      </c>
      <c r="M118" s="189"/>
      <c r="N118" s="182"/>
    </row>
    <row r="119" spans="1:14" ht="38.25" customHeight="1">
      <c r="A119" s="10">
        <v>11291</v>
      </c>
      <c r="C119" s="172" t="s">
        <v>400</v>
      </c>
      <c r="D119" s="36" t="s">
        <v>396</v>
      </c>
      <c r="E119" s="36">
        <v>2024</v>
      </c>
      <c r="F119" s="48" t="s">
        <v>317</v>
      </c>
      <c r="G119" s="36">
        <v>1</v>
      </c>
      <c r="H119" s="50">
        <v>255783</v>
      </c>
      <c r="I119" s="40"/>
      <c r="J119" s="200"/>
      <c r="K119" s="41">
        <v>14400</v>
      </c>
      <c r="L119" s="46">
        <v>86300</v>
      </c>
      <c r="M119" s="189"/>
      <c r="N119" s="182"/>
    </row>
    <row r="120" spans="1:14" ht="56.25" customHeight="1">
      <c r="A120" s="10">
        <v>11291</v>
      </c>
      <c r="C120" s="202" t="s">
        <v>290</v>
      </c>
      <c r="D120" s="36" t="s">
        <v>292</v>
      </c>
      <c r="E120" s="36">
        <v>2024</v>
      </c>
      <c r="F120" s="155">
        <v>45495</v>
      </c>
      <c r="G120" s="85">
        <v>1</v>
      </c>
      <c r="H120" s="86">
        <v>496330</v>
      </c>
      <c r="I120" s="40"/>
      <c r="J120" s="200"/>
      <c r="K120" s="41">
        <v>4434</v>
      </c>
      <c r="L120" s="46">
        <v>17854</v>
      </c>
      <c r="M120" s="189"/>
      <c r="N120" s="11"/>
    </row>
    <row r="121" spans="1:14" ht="56.25" customHeight="1">
      <c r="A121" s="10">
        <v>11291</v>
      </c>
      <c r="C121" s="202" t="s">
        <v>401</v>
      </c>
      <c r="D121" s="203" t="s">
        <v>397</v>
      </c>
      <c r="E121" s="63">
        <v>2026</v>
      </c>
      <c r="F121" s="204">
        <v>46063</v>
      </c>
      <c r="G121" s="205">
        <v>1</v>
      </c>
      <c r="H121" s="206">
        <v>265063</v>
      </c>
      <c r="I121" s="199">
        <v>17139</v>
      </c>
      <c r="J121" s="200"/>
      <c r="K121" s="41">
        <v>8300</v>
      </c>
      <c r="L121" s="46">
        <v>14995</v>
      </c>
      <c r="M121" s="189"/>
      <c r="N121" s="11"/>
    </row>
    <row r="122" spans="1:14" ht="56.25" customHeight="1">
      <c r="A122" s="10">
        <v>11291</v>
      </c>
      <c r="C122" s="202" t="s">
        <v>402</v>
      </c>
      <c r="D122" s="203" t="s">
        <v>398</v>
      </c>
      <c r="E122" s="207" t="s">
        <v>388</v>
      </c>
      <c r="F122" s="111"/>
      <c r="G122" s="208">
        <v>1</v>
      </c>
      <c r="H122" s="206">
        <v>156100</v>
      </c>
      <c r="I122" s="40"/>
      <c r="J122" s="200"/>
      <c r="K122" s="41">
        <v>7499</v>
      </c>
      <c r="L122" s="46">
        <v>12200</v>
      </c>
      <c r="M122" s="66"/>
      <c r="N122" s="11"/>
    </row>
    <row r="123" spans="1:14" ht="36.75" customHeight="1">
      <c r="C123" s="120"/>
      <c r="D123" s="54"/>
      <c r="E123" s="54"/>
      <c r="F123" s="121"/>
      <c r="G123" s="54"/>
      <c r="H123" s="56"/>
      <c r="I123" s="123"/>
      <c r="J123" s="209"/>
      <c r="K123" s="41"/>
      <c r="L123" s="40"/>
      <c r="M123" s="189"/>
      <c r="N123" s="11"/>
    </row>
    <row r="124" spans="1:14" ht="45.75">
      <c r="A124" s="10">
        <v>10719</v>
      </c>
      <c r="B124" s="210" t="s">
        <v>417</v>
      </c>
      <c r="C124" s="146" t="s">
        <v>30</v>
      </c>
      <c r="D124" s="36" t="s">
        <v>197</v>
      </c>
      <c r="E124" s="36">
        <v>2018</v>
      </c>
      <c r="F124" s="37" t="s">
        <v>95</v>
      </c>
      <c r="G124" s="36">
        <v>1</v>
      </c>
      <c r="H124" s="38">
        <v>148194</v>
      </c>
      <c r="I124" s="211"/>
      <c r="J124" s="211"/>
      <c r="K124" s="41">
        <v>6700</v>
      </c>
      <c r="L124" s="40">
        <v>305600</v>
      </c>
      <c r="M124" s="189"/>
      <c r="N124" s="182"/>
    </row>
    <row r="125" spans="1:14" ht="45.75">
      <c r="A125" s="10">
        <v>10719</v>
      </c>
      <c r="B125" s="210" t="s">
        <v>417</v>
      </c>
      <c r="C125" s="146" t="s">
        <v>43</v>
      </c>
      <c r="D125" s="36" t="s">
        <v>198</v>
      </c>
      <c r="E125" s="36">
        <v>2020</v>
      </c>
      <c r="F125" s="37" t="s">
        <v>110</v>
      </c>
      <c r="G125" s="36">
        <v>1</v>
      </c>
      <c r="H125" s="38">
        <v>139051</v>
      </c>
      <c r="I125" s="212"/>
      <c r="J125" s="211"/>
      <c r="K125" s="41">
        <v>6500</v>
      </c>
      <c r="L125" s="40">
        <v>206600</v>
      </c>
      <c r="M125" s="189"/>
      <c r="N125" s="182"/>
    </row>
    <row r="126" spans="1:14" ht="45.75">
      <c r="A126" s="10">
        <v>10719</v>
      </c>
      <c r="B126" s="210" t="s">
        <v>417</v>
      </c>
      <c r="C126" s="146" t="s">
        <v>59</v>
      </c>
      <c r="D126" s="36" t="s">
        <v>199</v>
      </c>
      <c r="E126" s="36">
        <v>2018</v>
      </c>
      <c r="F126" s="37" t="s">
        <v>127</v>
      </c>
      <c r="G126" s="36">
        <v>1</v>
      </c>
      <c r="H126" s="38">
        <v>60566</v>
      </c>
      <c r="I126" s="211"/>
      <c r="J126" s="211"/>
      <c r="K126" s="41">
        <v>0</v>
      </c>
      <c r="L126" s="40">
        <v>52800</v>
      </c>
      <c r="M126" s="189"/>
      <c r="N126" s="182"/>
    </row>
    <row r="127" spans="1:14" ht="45.75">
      <c r="A127" s="10">
        <v>10719</v>
      </c>
      <c r="B127" s="210" t="s">
        <v>417</v>
      </c>
      <c r="C127" s="146" t="s">
        <v>61</v>
      </c>
      <c r="D127" s="36" t="s">
        <v>200</v>
      </c>
      <c r="E127" s="36">
        <v>2020</v>
      </c>
      <c r="F127" s="37" t="s">
        <v>129</v>
      </c>
      <c r="G127" s="36">
        <v>1</v>
      </c>
      <c r="H127" s="38">
        <v>81355</v>
      </c>
      <c r="I127" s="211"/>
      <c r="J127" s="211"/>
      <c r="K127" s="41">
        <v>0</v>
      </c>
      <c r="L127" s="40">
        <v>151450</v>
      </c>
      <c r="M127" s="66"/>
      <c r="N127" s="182"/>
    </row>
    <row r="128" spans="1:14" ht="33" customHeight="1">
      <c r="C128" s="146"/>
      <c r="D128" s="36"/>
      <c r="E128" s="36"/>
      <c r="F128" s="37"/>
      <c r="G128" s="36"/>
      <c r="H128" s="38"/>
      <c r="I128" s="211"/>
      <c r="J128" s="211"/>
      <c r="K128" s="41">
        <v>0</v>
      </c>
      <c r="L128" s="40"/>
      <c r="M128" s="189"/>
      <c r="N128" s="11"/>
    </row>
    <row r="129" spans="1:15" ht="15.75">
      <c r="A129" s="10" t="s">
        <v>423</v>
      </c>
      <c r="C129" s="146" t="s">
        <v>56</v>
      </c>
      <c r="D129" s="36" t="s">
        <v>201</v>
      </c>
      <c r="E129" s="36">
        <v>2021</v>
      </c>
      <c r="F129" s="37" t="s">
        <v>124</v>
      </c>
      <c r="G129" s="36">
        <v>1</v>
      </c>
      <c r="H129" s="38">
        <v>138740</v>
      </c>
      <c r="I129" s="93"/>
      <c r="J129" s="93"/>
      <c r="K129" s="41">
        <v>700</v>
      </c>
      <c r="L129" s="40">
        <v>153900</v>
      </c>
      <c r="M129" s="189"/>
      <c r="N129" s="182"/>
    </row>
    <row r="130" spans="1:15" ht="15.75">
      <c r="A130" s="10" t="s">
        <v>424</v>
      </c>
      <c r="C130" s="146" t="s">
        <v>68</v>
      </c>
      <c r="D130" s="36" t="s">
        <v>213</v>
      </c>
      <c r="E130" s="36">
        <v>2020</v>
      </c>
      <c r="F130" s="37" t="s">
        <v>137</v>
      </c>
      <c r="G130" s="36">
        <v>1</v>
      </c>
      <c r="H130" s="38">
        <v>81898</v>
      </c>
      <c r="I130" s="93"/>
      <c r="J130" s="93"/>
      <c r="K130" s="41">
        <v>0</v>
      </c>
      <c r="L130" s="40">
        <v>132900</v>
      </c>
      <c r="M130" s="66"/>
      <c r="N130" s="182"/>
    </row>
    <row r="131" spans="1:15" ht="48" customHeight="1">
      <c r="C131" s="146"/>
      <c r="D131" s="36"/>
      <c r="E131" s="36"/>
      <c r="F131" s="37"/>
      <c r="G131" s="36"/>
      <c r="H131" s="38"/>
      <c r="I131" s="93"/>
      <c r="J131" s="93"/>
      <c r="K131" s="41"/>
      <c r="L131" s="40"/>
      <c r="M131" s="189"/>
      <c r="N131" s="11"/>
    </row>
    <row r="132" spans="1:15" ht="31.5" customHeight="1">
      <c r="A132" s="10" t="s">
        <v>425</v>
      </c>
      <c r="C132" s="146" t="s">
        <v>40</v>
      </c>
      <c r="D132" s="36" t="s">
        <v>205</v>
      </c>
      <c r="E132" s="36">
        <v>2018</v>
      </c>
      <c r="F132" s="37" t="s">
        <v>106</v>
      </c>
      <c r="G132" s="36">
        <v>1</v>
      </c>
      <c r="H132" s="38">
        <v>61422</v>
      </c>
      <c r="I132" s="213"/>
      <c r="J132" s="213"/>
      <c r="K132" s="41">
        <v>0</v>
      </c>
      <c r="L132" s="40">
        <v>215500</v>
      </c>
      <c r="M132" s="189"/>
      <c r="N132" s="182"/>
    </row>
    <row r="133" spans="1:15" ht="24" customHeight="1">
      <c r="A133" s="10" t="s">
        <v>425</v>
      </c>
      <c r="C133" s="146" t="s">
        <v>46</v>
      </c>
      <c r="D133" s="36" t="s">
        <v>206</v>
      </c>
      <c r="E133" s="36">
        <v>2020</v>
      </c>
      <c r="F133" s="37" t="s">
        <v>113</v>
      </c>
      <c r="G133" s="36">
        <v>1</v>
      </c>
      <c r="H133" s="38">
        <v>67826</v>
      </c>
      <c r="I133" s="213"/>
      <c r="J133" s="213"/>
      <c r="K133" s="41">
        <v>0</v>
      </c>
      <c r="L133" s="40">
        <v>138900</v>
      </c>
      <c r="M133" s="189"/>
      <c r="N133" s="182"/>
    </row>
    <row r="134" spans="1:15" ht="15.75">
      <c r="A134" s="10" t="s">
        <v>425</v>
      </c>
      <c r="C134" s="146" t="s">
        <v>49</v>
      </c>
      <c r="D134" s="36" t="s">
        <v>207</v>
      </c>
      <c r="E134" s="36">
        <v>2020</v>
      </c>
      <c r="F134" s="37" t="s">
        <v>116</v>
      </c>
      <c r="G134" s="36">
        <v>1</v>
      </c>
      <c r="H134" s="38">
        <v>138686</v>
      </c>
      <c r="I134" s="213"/>
      <c r="J134" s="213"/>
      <c r="K134" s="41">
        <v>4465</v>
      </c>
      <c r="L134" s="40">
        <v>186100</v>
      </c>
      <c r="M134" s="66"/>
      <c r="N134" s="182"/>
    </row>
    <row r="135" spans="1:15" ht="28.5" customHeight="1">
      <c r="C135" s="146"/>
      <c r="D135" s="36"/>
      <c r="E135" s="36"/>
      <c r="F135" s="37"/>
      <c r="G135" s="36"/>
      <c r="H135" s="38"/>
      <c r="I135" s="214"/>
      <c r="J135" s="93"/>
      <c r="K135" s="41"/>
      <c r="L135" s="40"/>
      <c r="M135" s="189"/>
      <c r="N135" s="11"/>
    </row>
    <row r="136" spans="1:15" ht="15.75">
      <c r="A136" s="10">
        <v>10723</v>
      </c>
      <c r="C136" s="146" t="s">
        <v>65</v>
      </c>
      <c r="D136" s="36" t="s">
        <v>214</v>
      </c>
      <c r="E136" s="36">
        <v>2020</v>
      </c>
      <c r="F136" s="37" t="s">
        <v>134</v>
      </c>
      <c r="G136" s="36">
        <v>1</v>
      </c>
      <c r="H136" s="38">
        <v>68892</v>
      </c>
      <c r="I136" s="92">
        <v>720</v>
      </c>
      <c r="J136" s="215"/>
      <c r="K136" s="41">
        <v>4000</v>
      </c>
      <c r="L136" s="40">
        <v>184000</v>
      </c>
      <c r="M136" s="189"/>
      <c r="N136" s="11"/>
    </row>
    <row r="137" spans="1:15" ht="15.75">
      <c r="A137" s="10">
        <v>10723</v>
      </c>
      <c r="C137" s="146" t="s">
        <v>74</v>
      </c>
      <c r="D137" s="36" t="s">
        <v>211</v>
      </c>
      <c r="E137" s="36">
        <v>2020</v>
      </c>
      <c r="F137" s="37" t="s">
        <v>142</v>
      </c>
      <c r="G137" s="36">
        <v>1</v>
      </c>
      <c r="H137" s="38">
        <v>140665</v>
      </c>
      <c r="I137" s="92"/>
      <c r="J137" s="215"/>
      <c r="K137" s="41">
        <v>0</v>
      </c>
      <c r="L137" s="40">
        <v>226800</v>
      </c>
      <c r="M137" s="66"/>
      <c r="N137" s="11"/>
    </row>
    <row r="138" spans="1:15" ht="15.75">
      <c r="C138" s="216"/>
      <c r="D138" s="63"/>
      <c r="E138" s="63"/>
      <c r="F138" s="64"/>
      <c r="G138" s="63"/>
      <c r="H138" s="65"/>
      <c r="I138" s="92"/>
      <c r="J138" s="217"/>
      <c r="K138" s="41"/>
      <c r="L138" s="40"/>
      <c r="M138" s="189"/>
      <c r="N138" s="11"/>
    </row>
    <row r="139" spans="1:15" ht="47.25" customHeight="1">
      <c r="C139" s="35"/>
      <c r="D139" s="36"/>
      <c r="E139" s="36"/>
      <c r="F139" s="37"/>
      <c r="G139" s="36"/>
      <c r="H139" s="38"/>
      <c r="I139" s="215"/>
      <c r="J139" s="215"/>
      <c r="K139" s="41"/>
      <c r="L139" s="40"/>
      <c r="M139" s="66"/>
      <c r="N139" s="11"/>
    </row>
    <row r="140" spans="1:15" ht="30.75" customHeight="1">
      <c r="A140" s="10">
        <v>11933</v>
      </c>
      <c r="C140" s="35" t="s">
        <v>75</v>
      </c>
      <c r="D140" s="36" t="s">
        <v>216</v>
      </c>
      <c r="E140" s="36">
        <v>2022</v>
      </c>
      <c r="F140" s="37" t="s">
        <v>143</v>
      </c>
      <c r="G140" s="36">
        <v>1</v>
      </c>
      <c r="H140" s="38">
        <v>160306</v>
      </c>
      <c r="I140" s="46">
        <v>8543</v>
      </c>
      <c r="J140" s="218"/>
      <c r="K140" s="41">
        <v>7983</v>
      </c>
      <c r="L140" s="219">
        <v>186126</v>
      </c>
      <c r="M140" s="182"/>
      <c r="N140" s="220"/>
      <c r="O140" s="43"/>
    </row>
    <row r="141" spans="1:15" ht="32.25" customHeight="1">
      <c r="A141" s="10">
        <v>11933</v>
      </c>
      <c r="C141" s="221" t="s">
        <v>282</v>
      </c>
      <c r="D141" s="222" t="s">
        <v>285</v>
      </c>
      <c r="E141" s="222">
        <v>2024</v>
      </c>
      <c r="F141" s="223" t="s">
        <v>283</v>
      </c>
      <c r="G141" s="222">
        <v>1</v>
      </c>
      <c r="H141" s="224">
        <v>196938</v>
      </c>
      <c r="I141" s="225"/>
      <c r="J141" s="97"/>
      <c r="K141" s="41">
        <v>2589</v>
      </c>
      <c r="L141" s="219">
        <v>43900</v>
      </c>
      <c r="M141" s="182"/>
      <c r="N141" s="11"/>
    </row>
    <row r="142" spans="1:15" ht="42" customHeight="1">
      <c r="A142" s="10">
        <v>11933</v>
      </c>
      <c r="C142" s="94" t="s">
        <v>308</v>
      </c>
      <c r="D142" s="103" t="s">
        <v>393</v>
      </c>
      <c r="E142" s="36">
        <v>2023</v>
      </c>
      <c r="F142" s="49">
        <v>45342</v>
      </c>
      <c r="G142" s="36">
        <v>1</v>
      </c>
      <c r="H142" s="38">
        <v>225199</v>
      </c>
      <c r="I142" s="46"/>
      <c r="J142" s="97"/>
      <c r="K142" s="41">
        <v>11233</v>
      </c>
      <c r="L142" s="219">
        <v>104117</v>
      </c>
      <c r="M142" s="83"/>
      <c r="N142" s="220"/>
      <c r="O142" s="43"/>
    </row>
    <row r="143" spans="1:15" ht="33.75" customHeight="1">
      <c r="A143" s="10">
        <v>11933</v>
      </c>
      <c r="C143" s="226" t="s">
        <v>358</v>
      </c>
      <c r="D143" s="95" t="s">
        <v>210</v>
      </c>
      <c r="E143" s="227">
        <v>2018</v>
      </c>
      <c r="F143" s="109" t="s">
        <v>141</v>
      </c>
      <c r="G143" s="129">
        <v>1</v>
      </c>
      <c r="H143" s="129">
        <v>117187</v>
      </c>
      <c r="I143" s="228"/>
      <c r="J143" s="97"/>
      <c r="K143" s="41">
        <v>0</v>
      </c>
      <c r="L143" s="219">
        <v>319256</v>
      </c>
      <c r="M143" s="182"/>
      <c r="N143" s="220"/>
      <c r="O143" s="43"/>
    </row>
    <row r="144" spans="1:15" ht="32.25" customHeight="1">
      <c r="C144" s="229"/>
      <c r="D144" s="80"/>
      <c r="E144" s="80"/>
      <c r="F144" s="80"/>
      <c r="G144" s="80"/>
      <c r="H144" s="83"/>
      <c r="I144" s="101"/>
      <c r="J144" s="230"/>
      <c r="K144" s="101"/>
      <c r="L144" s="230"/>
      <c r="M144" s="231"/>
      <c r="N144" s="11"/>
    </row>
    <row r="145" spans="3:14" ht="15.75">
      <c r="C145" s="80"/>
      <c r="D145" s="80"/>
      <c r="E145" s="230"/>
      <c r="F145" s="232"/>
      <c r="G145" s="232"/>
      <c r="H145" s="101"/>
      <c r="I145" s="101"/>
      <c r="J145" s="232"/>
      <c r="K145" s="101"/>
      <c r="L145" s="230"/>
      <c r="M145" s="16"/>
      <c r="N145" s="11"/>
    </row>
    <row r="146" spans="3:14" ht="15.75">
      <c r="C146" s="233"/>
      <c r="D146" s="80"/>
      <c r="E146" s="231"/>
      <c r="F146" s="234"/>
      <c r="G146" s="80"/>
      <c r="H146" s="235"/>
      <c r="I146" s="101"/>
      <c r="J146" s="230"/>
      <c r="K146" s="101"/>
      <c r="L146" s="230"/>
      <c r="M146" s="16"/>
      <c r="N146" s="11"/>
    </row>
    <row r="147" spans="3:14" ht="15.75">
      <c r="C147" s="233"/>
      <c r="D147" s="80"/>
      <c r="E147" s="231"/>
      <c r="F147" s="234"/>
      <c r="G147" s="80"/>
      <c r="H147" s="235"/>
      <c r="I147" s="101"/>
      <c r="J147" s="230"/>
      <c r="K147" s="101"/>
      <c r="L147" s="230"/>
      <c r="M147" s="16"/>
      <c r="N147" s="11"/>
    </row>
    <row r="148" spans="3:14" ht="15.75">
      <c r="C148" s="233"/>
      <c r="D148" s="80"/>
      <c r="E148" s="231"/>
      <c r="F148" s="234"/>
      <c r="G148" s="80"/>
      <c r="H148" s="235"/>
      <c r="I148" s="101"/>
      <c r="J148" s="230"/>
      <c r="K148" s="101"/>
      <c r="L148" s="230"/>
      <c r="M148" s="16"/>
      <c r="N148" s="11"/>
    </row>
    <row r="149" spans="3:14" ht="15.75">
      <c r="C149" s="233"/>
      <c r="D149" s="80"/>
      <c r="E149" s="231"/>
      <c r="F149" s="234"/>
      <c r="G149" s="80"/>
      <c r="H149" s="235"/>
      <c r="I149" s="101"/>
      <c r="J149" s="230"/>
      <c r="K149" s="101"/>
      <c r="L149" s="230"/>
      <c r="M149" s="12"/>
      <c r="N149" s="11"/>
    </row>
    <row r="150" spans="3:14" ht="15.75">
      <c r="C150" s="80"/>
      <c r="D150" s="80"/>
      <c r="E150" s="231"/>
      <c r="F150" s="80"/>
      <c r="G150" s="80"/>
      <c r="H150" s="83"/>
      <c r="I150" s="101"/>
      <c r="J150" s="230"/>
      <c r="K150" s="101"/>
      <c r="L150" s="230"/>
      <c r="M150" s="12"/>
      <c r="N150" s="11"/>
    </row>
    <row r="151" spans="3:14" ht="15.75">
      <c r="C151" s="80"/>
      <c r="D151" s="80"/>
      <c r="E151" s="231"/>
      <c r="F151" s="80"/>
      <c r="G151" s="80"/>
      <c r="H151" s="83"/>
      <c r="I151" s="101"/>
      <c r="J151" s="230"/>
      <c r="K151" s="101"/>
      <c r="L151" s="230"/>
      <c r="M151" s="12"/>
      <c r="N151" s="11"/>
    </row>
    <row r="152" spans="3:14" ht="15.75">
      <c r="C152" s="80"/>
      <c r="D152" s="80"/>
      <c r="E152" s="231"/>
      <c r="F152" s="80"/>
      <c r="G152" s="80"/>
      <c r="H152" s="83"/>
      <c r="I152" s="101"/>
      <c r="J152" s="230"/>
      <c r="K152" s="101"/>
      <c r="L152" s="230"/>
      <c r="M152" s="12"/>
      <c r="N152" s="11"/>
    </row>
    <row r="153" spans="3:14" ht="15.75">
      <c r="C153" s="80"/>
      <c r="D153" s="80"/>
      <c r="E153" s="231"/>
      <c r="F153" s="80"/>
      <c r="G153" s="80"/>
      <c r="H153" s="83"/>
      <c r="I153" s="101"/>
      <c r="J153" s="230"/>
      <c r="K153" s="101"/>
      <c r="L153" s="230"/>
      <c r="M153" s="12"/>
      <c r="N153" s="11"/>
    </row>
    <row r="154" spans="3:14" ht="15.75">
      <c r="C154" s="80"/>
      <c r="D154" s="80"/>
      <c r="E154" s="231"/>
      <c r="F154" s="80"/>
      <c r="G154" s="80"/>
      <c r="H154" s="83"/>
      <c r="I154" s="101"/>
      <c r="J154" s="230"/>
      <c r="K154" s="101"/>
      <c r="L154" s="230"/>
      <c r="M154" s="12"/>
      <c r="N154" s="11"/>
    </row>
    <row r="155" spans="3:14" ht="15.75">
      <c r="C155" s="80"/>
      <c r="D155" s="80"/>
      <c r="E155" s="231"/>
      <c r="F155" s="80"/>
      <c r="G155" s="80"/>
      <c r="H155" s="83"/>
      <c r="I155" s="101"/>
      <c r="J155" s="230"/>
      <c r="K155" s="101"/>
      <c r="L155" s="230"/>
      <c r="M155" s="12"/>
      <c r="N155" s="11"/>
    </row>
    <row r="156" spans="3:14" ht="15.75">
      <c r="C156" s="80"/>
      <c r="D156" s="80"/>
      <c r="E156" s="231"/>
      <c r="F156" s="80"/>
      <c r="G156" s="80"/>
      <c r="H156" s="83"/>
      <c r="I156" s="101"/>
      <c r="J156" s="230"/>
      <c r="K156" s="101"/>
      <c r="L156" s="230"/>
      <c r="M156" s="12"/>
      <c r="N156" s="11"/>
    </row>
    <row r="157" spans="3:14" ht="15.75">
      <c r="C157" s="80"/>
      <c r="D157" s="80"/>
      <c r="E157" s="231"/>
      <c r="F157" s="80"/>
      <c r="G157" s="80"/>
      <c r="H157" s="83"/>
      <c r="I157" s="101"/>
      <c r="J157" s="230"/>
      <c r="K157" s="101"/>
      <c r="L157" s="230"/>
      <c r="M157" s="12"/>
      <c r="N157" s="11"/>
    </row>
    <row r="158" spans="3:14" ht="15.75">
      <c r="C158" s="80"/>
      <c r="D158" s="80"/>
      <c r="E158" s="231"/>
      <c r="F158" s="80"/>
      <c r="G158" s="80"/>
      <c r="H158" s="83"/>
      <c r="I158" s="101"/>
      <c r="J158" s="230"/>
      <c r="K158" s="101"/>
      <c r="L158" s="230"/>
      <c r="M158" s="12"/>
      <c r="N158" s="11"/>
    </row>
    <row r="159" spans="3:14" ht="15.75">
      <c r="C159" s="236"/>
      <c r="D159" s="80"/>
      <c r="E159" s="231"/>
      <c r="F159" s="80"/>
      <c r="G159" s="80"/>
      <c r="H159" s="83"/>
      <c r="I159" s="101"/>
      <c r="J159" s="230"/>
      <c r="K159" s="101"/>
      <c r="L159" s="230"/>
      <c r="M159" s="12"/>
      <c r="N159" s="11"/>
    </row>
    <row r="160" spans="3:14" ht="15.75">
      <c r="C160" s="236"/>
      <c r="D160" s="80"/>
      <c r="E160" s="231"/>
      <c r="F160" s="80"/>
      <c r="G160" s="80"/>
      <c r="H160" s="83"/>
      <c r="I160" s="101"/>
      <c r="J160" s="230"/>
      <c r="K160" s="232"/>
      <c r="L160" s="230"/>
      <c r="M160" s="12"/>
      <c r="N160" s="11"/>
    </row>
    <row r="161" spans="3:14" ht="15.75">
      <c r="C161" s="236"/>
      <c r="D161" s="80"/>
      <c r="E161" s="231"/>
      <c r="F161" s="80"/>
      <c r="G161" s="80"/>
      <c r="H161" s="83"/>
      <c r="I161" s="101"/>
      <c r="J161" s="230"/>
      <c r="K161" s="232"/>
      <c r="L161" s="230"/>
      <c r="M161" s="12"/>
      <c r="N161" s="11"/>
    </row>
    <row r="162" spans="3:14" ht="15.75">
      <c r="C162" s="236"/>
      <c r="D162" s="80"/>
      <c r="E162" s="231"/>
      <c r="F162" s="80"/>
      <c r="G162" s="80"/>
      <c r="H162" s="83"/>
      <c r="I162" s="101"/>
      <c r="J162" s="230"/>
      <c r="K162" s="232"/>
      <c r="L162" s="230"/>
      <c r="M162" s="12"/>
      <c r="N162" s="11"/>
    </row>
    <row r="163" spans="3:14" ht="15.75">
      <c r="C163" s="236"/>
      <c r="D163" s="80"/>
      <c r="E163" s="231"/>
      <c r="F163" s="80"/>
      <c r="G163" s="80"/>
      <c r="H163" s="83"/>
      <c r="I163" s="101"/>
      <c r="J163" s="230"/>
      <c r="K163" s="232"/>
      <c r="L163" s="230"/>
      <c r="M163" s="12"/>
      <c r="N163" s="11"/>
    </row>
    <row r="164" spans="3:14" ht="15.75">
      <c r="C164" s="236"/>
      <c r="D164" s="80"/>
      <c r="E164" s="231"/>
      <c r="F164" s="80"/>
      <c r="G164" s="80"/>
      <c r="H164" s="83"/>
      <c r="I164" s="101"/>
      <c r="J164" s="230"/>
      <c r="K164" s="232"/>
      <c r="L164" s="230"/>
      <c r="M164" s="12"/>
      <c r="N164" s="11"/>
    </row>
    <row r="165" spans="3:14" ht="15.75">
      <c r="C165" s="236"/>
      <c r="D165" s="80"/>
      <c r="E165" s="231"/>
      <c r="F165" s="80"/>
      <c r="G165" s="80"/>
      <c r="H165" s="83"/>
      <c r="I165" s="101"/>
      <c r="J165" s="230"/>
      <c r="K165" s="232"/>
      <c r="L165" s="230"/>
      <c r="M165" s="12"/>
      <c r="N165" s="11"/>
    </row>
    <row r="166" spans="3:14" ht="15.75">
      <c r="C166" s="236"/>
      <c r="D166" s="80"/>
      <c r="E166" s="231"/>
      <c r="F166" s="80"/>
      <c r="G166" s="80"/>
      <c r="H166" s="83"/>
      <c r="I166" s="101"/>
      <c r="J166" s="230"/>
      <c r="K166" s="232"/>
      <c r="L166" s="230"/>
      <c r="M166" s="12"/>
      <c r="N166" s="11"/>
    </row>
    <row r="167" spans="3:14" ht="15.75">
      <c r="C167" s="236"/>
      <c r="D167" s="232"/>
      <c r="E167" s="230"/>
      <c r="F167" s="232"/>
      <c r="G167" s="232"/>
      <c r="H167" s="101"/>
      <c r="I167" s="101"/>
      <c r="J167" s="230"/>
      <c r="K167" s="232"/>
      <c r="L167" s="230"/>
      <c r="M167" s="11"/>
      <c r="N167" s="11"/>
    </row>
    <row r="168" spans="3:14" ht="15.75">
      <c r="C168" s="236"/>
      <c r="D168" s="232"/>
      <c r="E168" s="230"/>
      <c r="F168" s="232"/>
      <c r="G168" s="232"/>
      <c r="H168" s="101"/>
      <c r="I168" s="101"/>
      <c r="J168" s="230"/>
      <c r="K168" s="232"/>
      <c r="L168" s="230"/>
      <c r="M168" s="11"/>
      <c r="N168" s="11"/>
    </row>
    <row r="169" spans="3:14" ht="15.75">
      <c r="C169" s="236"/>
      <c r="D169" s="232"/>
      <c r="E169" s="230"/>
      <c r="F169" s="232"/>
      <c r="G169" s="232"/>
      <c r="H169" s="101"/>
      <c r="I169" s="101"/>
      <c r="J169" s="230"/>
      <c r="K169" s="232"/>
      <c r="L169" s="230"/>
      <c r="M169" s="11"/>
      <c r="N169" s="11"/>
    </row>
    <row r="170" spans="3:14" ht="15.75">
      <c r="C170" s="236"/>
      <c r="D170" s="232"/>
      <c r="E170" s="230"/>
      <c r="F170" s="232"/>
      <c r="G170" s="232"/>
      <c r="H170" s="101"/>
      <c r="I170" s="101"/>
      <c r="J170" s="230"/>
      <c r="K170" s="232"/>
      <c r="L170" s="230"/>
      <c r="M170" s="11"/>
      <c r="N170" s="11"/>
    </row>
    <row r="171" spans="3:14" ht="15.75">
      <c r="C171" s="236"/>
      <c r="D171" s="232"/>
      <c r="E171" s="230"/>
      <c r="F171" s="232"/>
      <c r="G171" s="232"/>
      <c r="H171" s="101"/>
      <c r="I171" s="101"/>
      <c r="J171" s="230"/>
      <c r="K171" s="232"/>
      <c r="L171" s="230"/>
      <c r="M171" s="11"/>
      <c r="N171" s="11"/>
    </row>
    <row r="172" spans="3:14" ht="15.75">
      <c r="C172" s="236"/>
      <c r="D172" s="232"/>
      <c r="E172" s="230"/>
      <c r="F172" s="232"/>
      <c r="G172" s="232"/>
      <c r="H172" s="101"/>
      <c r="I172" s="101"/>
      <c r="J172" s="230"/>
      <c r="K172" s="232"/>
      <c r="L172" s="230"/>
      <c r="M172" s="11"/>
      <c r="N172" s="11"/>
    </row>
    <row r="173" spans="3:14" ht="15.75">
      <c r="C173" s="236"/>
      <c r="D173" s="232"/>
      <c r="E173" s="230"/>
      <c r="F173" s="232"/>
      <c r="G173" s="232"/>
      <c r="H173" s="101"/>
      <c r="I173" s="101"/>
      <c r="J173" s="230"/>
      <c r="K173" s="232"/>
      <c r="L173" s="230"/>
      <c r="M173" s="11"/>
      <c r="N173" s="11"/>
    </row>
    <row r="174" spans="3:14" ht="15.75">
      <c r="C174" s="236"/>
      <c r="D174" s="232"/>
      <c r="E174" s="230"/>
      <c r="F174" s="232"/>
      <c r="G174" s="232"/>
      <c r="H174" s="101"/>
      <c r="I174" s="101"/>
      <c r="J174" s="230"/>
      <c r="K174" s="232"/>
      <c r="L174" s="230"/>
      <c r="M174" s="11"/>
      <c r="N174" s="11"/>
    </row>
    <row r="175" spans="3:14" ht="15.75">
      <c r="C175" s="236"/>
      <c r="D175" s="232"/>
      <c r="E175" s="230"/>
      <c r="F175" s="232"/>
      <c r="G175" s="232"/>
      <c r="H175" s="101"/>
      <c r="I175" s="101"/>
      <c r="J175" s="230"/>
      <c r="K175" s="232"/>
      <c r="L175" s="230"/>
      <c r="M175" s="11"/>
      <c r="N175" s="11"/>
    </row>
    <row r="176" spans="3:14" ht="15.75">
      <c r="C176" s="236"/>
      <c r="D176" s="232"/>
      <c r="E176" s="230"/>
      <c r="F176" s="232"/>
      <c r="G176" s="232"/>
      <c r="H176" s="101"/>
      <c r="I176" s="101"/>
      <c r="J176" s="230"/>
      <c r="K176" s="232"/>
      <c r="L176" s="230"/>
      <c r="M176" s="11"/>
      <c r="N176" s="11"/>
    </row>
    <row r="177" spans="3:14" ht="15.75">
      <c r="C177" s="236"/>
      <c r="D177" s="232"/>
      <c r="E177" s="230"/>
      <c r="F177" s="232"/>
      <c r="G177" s="232"/>
      <c r="H177" s="101"/>
      <c r="I177" s="101"/>
      <c r="J177" s="230"/>
      <c r="K177" s="232"/>
      <c r="L177" s="230"/>
      <c r="M177" s="11"/>
      <c r="N177" s="11"/>
    </row>
    <row r="178" spans="3:14" ht="15.75">
      <c r="C178" s="236"/>
      <c r="D178" s="232"/>
      <c r="E178" s="230"/>
      <c r="F178" s="232"/>
      <c r="G178" s="232"/>
      <c r="H178" s="101"/>
      <c r="I178" s="101"/>
      <c r="J178" s="230"/>
      <c r="K178" s="232"/>
      <c r="L178" s="230"/>
      <c r="M178" s="11"/>
      <c r="N178" s="11"/>
    </row>
    <row r="179" spans="3:14" ht="15.75">
      <c r="C179" s="236"/>
      <c r="D179" s="232"/>
      <c r="E179" s="230"/>
      <c r="F179" s="232"/>
      <c r="G179" s="232"/>
      <c r="H179" s="101"/>
      <c r="I179" s="101"/>
      <c r="J179" s="230"/>
      <c r="K179" s="232"/>
      <c r="L179" s="230"/>
      <c r="M179" s="11"/>
      <c r="N179" s="11"/>
    </row>
    <row r="180" spans="3:14" ht="15.75">
      <c r="C180" s="236"/>
      <c r="D180" s="232"/>
      <c r="E180" s="230"/>
      <c r="F180" s="232"/>
      <c r="G180" s="232"/>
      <c r="H180" s="101"/>
      <c r="I180" s="101"/>
      <c r="J180" s="230"/>
      <c r="K180" s="232"/>
      <c r="L180" s="230"/>
      <c r="M180" s="11"/>
      <c r="N180" s="11"/>
    </row>
    <row r="181" spans="3:14" ht="15.75">
      <c r="C181" s="236"/>
      <c r="D181" s="232"/>
      <c r="E181" s="230"/>
      <c r="F181" s="232"/>
      <c r="G181" s="232"/>
      <c r="H181" s="101"/>
      <c r="I181" s="101"/>
      <c r="J181" s="230"/>
      <c r="K181" s="232"/>
      <c r="L181" s="230"/>
      <c r="M181" s="11"/>
      <c r="N181" s="11"/>
    </row>
    <row r="182" spans="3:14" ht="15.75">
      <c r="C182" s="236"/>
      <c r="D182" s="232"/>
      <c r="E182" s="230"/>
      <c r="F182" s="232"/>
      <c r="G182" s="232"/>
      <c r="H182" s="101"/>
      <c r="I182" s="101"/>
      <c r="J182" s="230"/>
      <c r="K182" s="232"/>
      <c r="L182" s="230"/>
      <c r="M182" s="11"/>
      <c r="N182" s="11"/>
    </row>
    <row r="183" spans="3:14" ht="15.75">
      <c r="C183" s="236"/>
      <c r="D183" s="232"/>
      <c r="E183" s="230"/>
      <c r="F183" s="232"/>
      <c r="G183" s="232"/>
      <c r="H183" s="101"/>
      <c r="I183" s="101"/>
      <c r="J183" s="230"/>
      <c r="K183" s="232"/>
      <c r="L183" s="230"/>
      <c r="M183" s="11"/>
      <c r="N183" s="11"/>
    </row>
    <row r="184" spans="3:14" ht="15.75">
      <c r="C184" s="236"/>
      <c r="D184" s="232"/>
      <c r="E184" s="230"/>
      <c r="F184" s="232"/>
      <c r="G184" s="232"/>
      <c r="H184" s="101"/>
      <c r="I184" s="101"/>
      <c r="J184" s="230"/>
      <c r="K184" s="232"/>
      <c r="L184" s="230"/>
      <c r="M184" s="11"/>
      <c r="N184" s="11"/>
    </row>
    <row r="185" spans="3:14" ht="15.75">
      <c r="C185" s="236"/>
      <c r="D185" s="232"/>
      <c r="E185" s="230"/>
      <c r="F185" s="232"/>
      <c r="G185" s="232"/>
      <c r="H185" s="101"/>
      <c r="I185" s="101"/>
      <c r="J185" s="230"/>
      <c r="K185" s="232"/>
      <c r="L185" s="230"/>
      <c r="M185" s="11"/>
      <c r="N185" s="11"/>
    </row>
    <row r="186" spans="3:14" ht="15.75">
      <c r="C186" s="236"/>
      <c r="D186" s="232"/>
      <c r="E186" s="230"/>
      <c r="F186" s="232"/>
      <c r="G186" s="232"/>
      <c r="H186" s="101"/>
      <c r="I186" s="101"/>
      <c r="J186" s="230"/>
      <c r="K186" s="232"/>
      <c r="L186" s="230"/>
      <c r="M186" s="11"/>
      <c r="N186" s="11"/>
    </row>
    <row r="187" spans="3:14" ht="15.75">
      <c r="C187" s="236"/>
      <c r="D187" s="232"/>
      <c r="E187" s="230"/>
      <c r="F187" s="232"/>
      <c r="G187" s="232"/>
      <c r="H187" s="101"/>
      <c r="I187" s="101"/>
      <c r="J187" s="230"/>
      <c r="K187" s="232"/>
      <c r="L187" s="230"/>
      <c r="M187" s="11"/>
      <c r="N187" s="11"/>
    </row>
    <row r="188" spans="3:14" ht="15.75">
      <c r="C188" s="236"/>
      <c r="D188" s="232"/>
      <c r="E188" s="230"/>
      <c r="F188" s="232"/>
      <c r="G188" s="232"/>
      <c r="H188" s="101"/>
      <c r="I188" s="101"/>
      <c r="J188" s="230"/>
      <c r="K188" s="232"/>
      <c r="L188" s="230"/>
      <c r="M188" s="11"/>
      <c r="N188" s="11"/>
    </row>
    <row r="189" spans="3:14" ht="15.75">
      <c r="C189" s="236"/>
      <c r="D189" s="232"/>
      <c r="E189" s="230"/>
      <c r="F189" s="232"/>
      <c r="G189" s="232"/>
      <c r="H189" s="101"/>
      <c r="I189" s="101"/>
      <c r="J189" s="230"/>
      <c r="K189" s="232"/>
      <c r="L189" s="230"/>
      <c r="M189" s="11"/>
      <c r="N189" s="11"/>
    </row>
    <row r="190" spans="3:14" ht="15.75">
      <c r="C190" s="236"/>
      <c r="D190" s="232"/>
      <c r="E190" s="230"/>
      <c r="F190" s="232"/>
      <c r="G190" s="232"/>
      <c r="H190" s="101"/>
      <c r="I190" s="101"/>
      <c r="J190" s="230"/>
      <c r="K190" s="232"/>
      <c r="L190" s="230"/>
      <c r="M190" s="11"/>
      <c r="N190" s="11"/>
    </row>
    <row r="191" spans="3:14" ht="15.75">
      <c r="C191" s="236"/>
      <c r="D191" s="232"/>
      <c r="E191" s="230"/>
      <c r="F191" s="232"/>
      <c r="G191" s="232"/>
      <c r="H191" s="101"/>
      <c r="I191" s="101"/>
      <c r="J191" s="230"/>
      <c r="K191" s="232"/>
      <c r="L191" s="230"/>
      <c r="M191" s="11"/>
      <c r="N191" s="11"/>
    </row>
    <row r="192" spans="3:14" ht="15.75">
      <c r="C192" s="236"/>
      <c r="D192" s="232"/>
      <c r="E192" s="230"/>
      <c r="F192" s="232"/>
      <c r="G192" s="232"/>
      <c r="H192" s="101"/>
      <c r="I192" s="101"/>
      <c r="J192" s="230"/>
      <c r="K192" s="232"/>
      <c r="L192" s="230"/>
      <c r="M192" s="11"/>
      <c r="N192" s="11"/>
    </row>
    <row r="193" spans="3:14" ht="15.75">
      <c r="C193" s="236"/>
      <c r="D193" s="232"/>
      <c r="E193" s="230"/>
      <c r="F193" s="232"/>
      <c r="G193" s="232"/>
      <c r="H193" s="101"/>
      <c r="I193" s="101"/>
      <c r="J193" s="230"/>
      <c r="K193" s="232"/>
      <c r="L193" s="230"/>
      <c r="M193" s="11"/>
      <c r="N193" s="11"/>
    </row>
    <row r="194" spans="3:14" ht="15.75">
      <c r="C194" s="236"/>
      <c r="D194" s="232"/>
      <c r="E194" s="230"/>
      <c r="F194" s="232"/>
      <c r="G194" s="232"/>
      <c r="H194" s="101"/>
      <c r="I194" s="101"/>
      <c r="J194" s="230"/>
      <c r="K194" s="232"/>
      <c r="L194" s="230"/>
      <c r="M194" s="11"/>
      <c r="N194" s="11"/>
    </row>
    <row r="195" spans="3:14" ht="15.75">
      <c r="C195" s="236"/>
      <c r="D195" s="232"/>
      <c r="E195" s="230"/>
      <c r="F195" s="232"/>
      <c r="G195" s="232"/>
      <c r="H195" s="101"/>
      <c r="I195" s="101"/>
      <c r="J195" s="230"/>
      <c r="K195" s="232"/>
      <c r="L195" s="230"/>
      <c r="M195" s="11"/>
      <c r="N195" s="11"/>
    </row>
    <row r="196" spans="3:14" ht="15.75">
      <c r="C196" s="236"/>
      <c r="D196" s="232"/>
      <c r="E196" s="230"/>
      <c r="F196" s="232"/>
      <c r="G196" s="232"/>
      <c r="H196" s="101"/>
      <c r="I196" s="101"/>
      <c r="J196" s="230"/>
      <c r="K196" s="232"/>
      <c r="L196" s="230"/>
      <c r="M196" s="11"/>
      <c r="N196" s="11"/>
    </row>
    <row r="197" spans="3:14" ht="15.75">
      <c r="C197" s="236"/>
      <c r="D197" s="232"/>
      <c r="E197" s="230"/>
      <c r="F197" s="232"/>
      <c r="G197" s="232"/>
      <c r="H197" s="101"/>
      <c r="I197" s="101"/>
      <c r="J197" s="230"/>
      <c r="K197" s="232"/>
      <c r="L197" s="230"/>
      <c r="M197" s="11"/>
      <c r="N197" s="11"/>
    </row>
    <row r="198" spans="3:14" ht="15.75">
      <c r="C198" s="236"/>
      <c r="D198" s="232"/>
      <c r="E198" s="230"/>
      <c r="F198" s="232"/>
      <c r="G198" s="232"/>
      <c r="H198" s="101"/>
      <c r="I198" s="101"/>
      <c r="J198" s="230"/>
      <c r="K198" s="232"/>
      <c r="L198" s="230"/>
      <c r="M198" s="11"/>
      <c r="N198" s="11"/>
    </row>
    <row r="199" spans="3:14" ht="15.75">
      <c r="C199" s="236"/>
      <c r="D199" s="232"/>
      <c r="E199" s="230"/>
      <c r="F199" s="232"/>
      <c r="G199" s="232"/>
      <c r="H199" s="101"/>
      <c r="I199" s="101"/>
      <c r="J199" s="230"/>
      <c r="K199" s="232"/>
      <c r="L199" s="230"/>
      <c r="M199" s="11"/>
      <c r="N199" s="11"/>
    </row>
    <row r="200" spans="3:14" ht="15.75">
      <c r="C200" s="236"/>
      <c r="D200" s="232"/>
      <c r="E200" s="230"/>
      <c r="F200" s="232"/>
      <c r="G200" s="232"/>
      <c r="H200" s="101"/>
      <c r="I200" s="101"/>
      <c r="J200" s="230"/>
      <c r="K200" s="232"/>
      <c r="L200" s="230"/>
      <c r="M200" s="11"/>
      <c r="N200" s="11"/>
    </row>
    <row r="201" spans="3:14" ht="15.75">
      <c r="C201" s="236"/>
      <c r="D201" s="232"/>
      <c r="E201" s="230"/>
      <c r="F201" s="232"/>
      <c r="G201" s="232"/>
      <c r="H201" s="101"/>
      <c r="I201" s="101"/>
      <c r="J201" s="230"/>
      <c r="K201" s="232"/>
      <c r="L201" s="230"/>
      <c r="M201" s="11"/>
      <c r="N201" s="11"/>
    </row>
    <row r="202" spans="3:14" ht="15.75">
      <c r="C202" s="236"/>
      <c r="D202" s="232"/>
      <c r="E202" s="230"/>
      <c r="F202" s="232"/>
      <c r="G202" s="232"/>
      <c r="H202" s="101"/>
      <c r="I202" s="101"/>
      <c r="J202" s="230"/>
      <c r="K202" s="232"/>
      <c r="L202" s="230"/>
      <c r="M202" s="11"/>
      <c r="N202" s="11"/>
    </row>
    <row r="203" spans="3:14" ht="15.75">
      <c r="C203" s="236"/>
      <c r="D203" s="232"/>
      <c r="E203" s="230"/>
      <c r="F203" s="232"/>
      <c r="G203" s="232"/>
      <c r="H203" s="101"/>
      <c r="I203" s="101"/>
      <c r="J203" s="230"/>
      <c r="K203" s="232"/>
      <c r="L203" s="230"/>
      <c r="M203" s="11"/>
      <c r="N203" s="11"/>
    </row>
    <row r="204" spans="3:14" ht="15.75">
      <c r="C204" s="236"/>
      <c r="D204" s="232"/>
      <c r="E204" s="230"/>
      <c r="F204" s="232"/>
      <c r="G204" s="232"/>
      <c r="H204" s="101"/>
      <c r="I204" s="101"/>
      <c r="J204" s="230"/>
      <c r="K204" s="232"/>
      <c r="L204" s="230"/>
      <c r="M204" s="11"/>
      <c r="N204" s="11"/>
    </row>
    <row r="205" spans="3:14" ht="15.75">
      <c r="C205" s="236"/>
      <c r="D205" s="232"/>
      <c r="E205" s="230"/>
      <c r="F205" s="232"/>
      <c r="G205" s="232"/>
      <c r="H205" s="101"/>
      <c r="I205" s="101"/>
      <c r="J205" s="230"/>
      <c r="K205" s="232"/>
      <c r="L205" s="230"/>
      <c r="M205" s="11"/>
      <c r="N205" s="11"/>
    </row>
    <row r="206" spans="3:14" ht="15.75">
      <c r="C206" s="236"/>
      <c r="D206" s="232"/>
      <c r="E206" s="230"/>
      <c r="F206" s="232"/>
      <c r="G206" s="232"/>
      <c r="H206" s="101"/>
      <c r="I206" s="101"/>
      <c r="J206" s="230"/>
      <c r="K206" s="232"/>
      <c r="L206" s="230"/>
      <c r="M206" s="11"/>
      <c r="N206" s="11"/>
    </row>
    <row r="207" spans="3:14" ht="15.75">
      <c r="C207" s="236"/>
      <c r="D207" s="232"/>
      <c r="E207" s="230"/>
      <c r="F207" s="232"/>
      <c r="G207" s="232"/>
      <c r="H207" s="101"/>
      <c r="I207" s="101"/>
      <c r="J207" s="230"/>
      <c r="K207" s="232"/>
      <c r="L207" s="230"/>
      <c r="M207" s="11"/>
      <c r="N207" s="11"/>
    </row>
    <row r="208" spans="3:14" ht="15.75">
      <c r="C208" s="236"/>
      <c r="D208" s="232"/>
      <c r="E208" s="230"/>
      <c r="F208" s="232"/>
      <c r="G208" s="232"/>
      <c r="H208" s="101"/>
      <c r="I208" s="101"/>
      <c r="J208" s="230"/>
      <c r="K208" s="232"/>
      <c r="L208" s="230"/>
      <c r="M208" s="11"/>
      <c r="N208" s="11"/>
    </row>
    <row r="209" spans="3:14" ht="15.75">
      <c r="C209" s="236"/>
      <c r="D209" s="232"/>
      <c r="E209" s="230"/>
      <c r="F209" s="232"/>
      <c r="G209" s="232"/>
      <c r="H209" s="101"/>
      <c r="I209" s="101"/>
      <c r="J209" s="230"/>
      <c r="K209" s="232"/>
      <c r="L209" s="230"/>
      <c r="M209" s="11"/>
      <c r="N209" s="11"/>
    </row>
    <row r="210" spans="3:14" ht="15.75">
      <c r="C210" s="236"/>
      <c r="D210" s="232"/>
      <c r="E210" s="230"/>
      <c r="F210" s="232"/>
      <c r="G210" s="232"/>
      <c r="H210" s="101"/>
      <c r="I210" s="101"/>
      <c r="J210" s="230"/>
      <c r="K210" s="232"/>
      <c r="L210" s="230"/>
      <c r="M210" s="11"/>
      <c r="N210" s="11"/>
    </row>
    <row r="211" spans="3:14" ht="15.75">
      <c r="C211" s="236"/>
      <c r="D211" s="232"/>
      <c r="E211" s="230"/>
      <c r="F211" s="232"/>
      <c r="G211" s="232"/>
      <c r="H211" s="101"/>
      <c r="I211" s="101"/>
      <c r="J211" s="230"/>
      <c r="K211" s="232"/>
      <c r="L211" s="230"/>
      <c r="M211" s="11"/>
      <c r="N211" s="11"/>
    </row>
    <row r="212" spans="3:14" ht="15.75">
      <c r="C212" s="236"/>
      <c r="D212" s="232"/>
      <c r="E212" s="230"/>
      <c r="F212" s="232"/>
      <c r="G212" s="232"/>
      <c r="H212" s="101"/>
      <c r="I212" s="101"/>
      <c r="J212" s="230"/>
      <c r="K212" s="232"/>
      <c r="L212" s="230"/>
      <c r="M212" s="11"/>
      <c r="N212" s="11"/>
    </row>
    <row r="213" spans="3:14" ht="15.75">
      <c r="C213" s="236"/>
      <c r="D213" s="232"/>
      <c r="E213" s="230"/>
      <c r="F213" s="232"/>
      <c r="G213" s="232"/>
      <c r="H213" s="101"/>
      <c r="I213" s="101"/>
      <c r="J213" s="230"/>
      <c r="K213" s="232"/>
      <c r="L213" s="230"/>
      <c r="M213" s="11"/>
      <c r="N213" s="11"/>
    </row>
    <row r="214" spans="3:14" ht="15.75">
      <c r="C214" s="236"/>
      <c r="D214" s="232"/>
      <c r="E214" s="230"/>
      <c r="F214" s="232"/>
      <c r="G214" s="232"/>
      <c r="H214" s="101"/>
      <c r="I214" s="101"/>
      <c r="J214" s="230"/>
      <c r="K214" s="232"/>
      <c r="L214" s="230"/>
      <c r="M214" s="11"/>
      <c r="N214" s="11"/>
    </row>
    <row r="215" spans="3:14" ht="15.75">
      <c r="C215" s="236"/>
      <c r="D215" s="232"/>
      <c r="E215" s="230"/>
      <c r="F215" s="232"/>
      <c r="G215" s="232"/>
      <c r="H215" s="101"/>
      <c r="I215" s="101"/>
      <c r="J215" s="230"/>
      <c r="K215" s="232"/>
      <c r="L215" s="230"/>
      <c r="M215" s="11"/>
      <c r="N215" s="11"/>
    </row>
    <row r="216" spans="3:14" ht="15.75">
      <c r="C216" s="236"/>
      <c r="D216" s="232"/>
      <c r="E216" s="230"/>
      <c r="F216" s="232"/>
      <c r="G216" s="232"/>
      <c r="H216" s="101"/>
      <c r="I216" s="101"/>
      <c r="J216" s="230"/>
      <c r="K216" s="232"/>
      <c r="L216" s="230"/>
      <c r="M216" s="11"/>
      <c r="N216" s="11"/>
    </row>
    <row r="217" spans="3:14" ht="15.75">
      <c r="C217" s="236"/>
      <c r="D217" s="232"/>
      <c r="E217" s="230"/>
      <c r="F217" s="232"/>
      <c r="G217" s="232"/>
      <c r="H217" s="101"/>
      <c r="I217" s="101"/>
      <c r="J217" s="230"/>
      <c r="K217" s="232"/>
      <c r="L217" s="230"/>
      <c r="M217" s="11"/>
      <c r="N217" s="11"/>
    </row>
    <row r="218" spans="3:14" ht="15.75">
      <c r="C218" s="236"/>
      <c r="D218" s="232"/>
      <c r="E218" s="230"/>
      <c r="F218" s="232"/>
      <c r="G218" s="232"/>
      <c r="H218" s="101"/>
      <c r="I218" s="101"/>
      <c r="J218" s="230"/>
      <c r="K218" s="232"/>
      <c r="L218" s="230"/>
      <c r="M218" s="11"/>
      <c r="N218" s="11"/>
    </row>
    <row r="219" spans="3:14" ht="15.75">
      <c r="C219" s="236"/>
      <c r="D219" s="232"/>
      <c r="E219" s="230"/>
      <c r="F219" s="232"/>
      <c r="G219" s="232"/>
      <c r="H219" s="101"/>
      <c r="I219" s="101"/>
      <c r="J219" s="230"/>
      <c r="K219" s="232"/>
      <c r="L219" s="230"/>
      <c r="M219" s="11"/>
      <c r="N219" s="11"/>
    </row>
    <row r="220" spans="3:14" ht="15.75">
      <c r="C220" s="236"/>
      <c r="D220" s="232"/>
      <c r="E220" s="230"/>
      <c r="F220" s="232"/>
      <c r="G220" s="232"/>
      <c r="H220" s="101"/>
      <c r="I220" s="101"/>
      <c r="J220" s="230"/>
      <c r="K220" s="232"/>
      <c r="L220" s="230"/>
      <c r="M220" s="11"/>
      <c r="N220" s="11"/>
    </row>
    <row r="221" spans="3:14" ht="15.75">
      <c r="C221" s="236"/>
      <c r="D221" s="232"/>
      <c r="E221" s="230"/>
      <c r="F221" s="232"/>
      <c r="G221" s="232"/>
      <c r="H221" s="101"/>
      <c r="I221" s="101"/>
      <c r="J221" s="230"/>
      <c r="K221" s="232"/>
      <c r="L221" s="230"/>
      <c r="M221" s="11"/>
      <c r="N221" s="11"/>
    </row>
    <row r="222" spans="3:14" ht="15.75">
      <c r="C222" s="236"/>
      <c r="D222" s="232"/>
      <c r="E222" s="230"/>
      <c r="F222" s="232"/>
      <c r="G222" s="232"/>
      <c r="H222" s="101"/>
      <c r="I222" s="101"/>
      <c r="J222" s="230"/>
      <c r="K222" s="232"/>
      <c r="L222" s="230"/>
      <c r="M222" s="11"/>
      <c r="N222" s="11"/>
    </row>
    <row r="223" spans="3:14" ht="15.75">
      <c r="C223" s="236"/>
      <c r="D223" s="232"/>
      <c r="E223" s="230"/>
      <c r="F223" s="232"/>
      <c r="G223" s="232"/>
      <c r="H223" s="101"/>
      <c r="I223" s="101"/>
      <c r="J223" s="230"/>
      <c r="K223" s="232"/>
      <c r="L223" s="230"/>
      <c r="M223" s="11"/>
      <c r="N223" s="11"/>
    </row>
    <row r="224" spans="3:14" ht="15.75">
      <c r="C224" s="236"/>
      <c r="D224" s="232"/>
      <c r="E224" s="230"/>
      <c r="F224" s="232"/>
      <c r="G224" s="232"/>
      <c r="H224" s="101"/>
      <c r="I224" s="101"/>
      <c r="J224" s="230"/>
      <c r="K224" s="232"/>
      <c r="L224" s="230"/>
      <c r="M224" s="11"/>
      <c r="N224" s="11"/>
    </row>
    <row r="225" spans="3:14" ht="15.75">
      <c r="C225" s="236"/>
      <c r="D225" s="232"/>
      <c r="E225" s="230"/>
      <c r="F225" s="232"/>
      <c r="G225" s="232"/>
      <c r="H225" s="101"/>
      <c r="I225" s="101"/>
      <c r="J225" s="230"/>
      <c r="K225" s="232"/>
      <c r="L225" s="230"/>
      <c r="M225" s="11"/>
      <c r="N225" s="11"/>
    </row>
    <row r="226" spans="3:14" ht="15.75">
      <c r="C226" s="236"/>
      <c r="D226" s="232"/>
      <c r="E226" s="230"/>
      <c r="F226" s="232"/>
      <c r="G226" s="232"/>
      <c r="H226" s="101"/>
      <c r="I226" s="101"/>
      <c r="J226" s="230"/>
      <c r="K226" s="232"/>
      <c r="L226" s="230"/>
      <c r="M226" s="11"/>
      <c r="N226" s="11"/>
    </row>
    <row r="227" spans="3:14" ht="15.75">
      <c r="C227" s="236"/>
      <c r="D227" s="232"/>
      <c r="E227" s="230"/>
      <c r="F227" s="232"/>
      <c r="G227" s="232"/>
      <c r="H227" s="101"/>
      <c r="I227" s="101"/>
      <c r="J227" s="230"/>
      <c r="K227" s="232"/>
      <c r="L227" s="230"/>
      <c r="M227" s="11"/>
      <c r="N227" s="11"/>
    </row>
    <row r="228" spans="3:14" ht="15.75">
      <c r="C228" s="236"/>
      <c r="D228" s="232"/>
      <c r="E228" s="230"/>
      <c r="F228" s="232"/>
      <c r="G228" s="232"/>
      <c r="H228" s="101"/>
      <c r="I228" s="101"/>
      <c r="J228" s="230"/>
      <c r="K228" s="232"/>
      <c r="L228" s="230"/>
      <c r="M228" s="11"/>
      <c r="N228" s="11"/>
    </row>
    <row r="229" spans="3:14" ht="15.75">
      <c r="C229" s="236"/>
      <c r="D229" s="232"/>
      <c r="E229" s="230"/>
      <c r="F229" s="232"/>
      <c r="G229" s="232"/>
      <c r="H229" s="101"/>
      <c r="I229" s="101"/>
      <c r="J229" s="230"/>
      <c r="K229" s="232"/>
      <c r="L229" s="230"/>
      <c r="M229" s="11"/>
      <c r="N229" s="11"/>
    </row>
    <row r="230" spans="3:14" ht="15.75">
      <c r="C230" s="236"/>
      <c r="D230" s="232"/>
      <c r="E230" s="230"/>
      <c r="F230" s="232"/>
      <c r="G230" s="232"/>
      <c r="H230" s="101"/>
      <c r="I230" s="101"/>
      <c r="J230" s="230"/>
      <c r="K230" s="232"/>
      <c r="L230" s="230"/>
      <c r="M230" s="11"/>
      <c r="N230" s="11"/>
    </row>
    <row r="231" spans="3:14" ht="15.75">
      <c r="C231" s="236"/>
      <c r="D231" s="232"/>
      <c r="E231" s="230"/>
      <c r="F231" s="232"/>
      <c r="G231" s="232"/>
      <c r="H231" s="101"/>
      <c r="I231" s="101"/>
      <c r="J231" s="230"/>
      <c r="K231" s="232"/>
      <c r="L231" s="230"/>
      <c r="M231" s="11"/>
      <c r="N231" s="11"/>
    </row>
    <row r="232" spans="3:14" ht="15.75">
      <c r="C232" s="236"/>
      <c r="D232" s="232"/>
      <c r="E232" s="230"/>
      <c r="F232" s="232"/>
      <c r="G232" s="232"/>
      <c r="H232" s="101"/>
      <c r="I232" s="101"/>
      <c r="J232" s="230"/>
      <c r="K232" s="232"/>
      <c r="L232" s="230"/>
      <c r="M232" s="11"/>
      <c r="N232" s="11"/>
    </row>
    <row r="233" spans="3:14" ht="15.75">
      <c r="C233" s="236"/>
      <c r="D233" s="232"/>
      <c r="E233" s="230"/>
      <c r="F233" s="232"/>
      <c r="G233" s="232"/>
      <c r="H233" s="101"/>
      <c r="I233" s="101"/>
      <c r="J233" s="230"/>
      <c r="K233" s="232"/>
      <c r="L233" s="230"/>
      <c r="M233" s="11"/>
      <c r="N233" s="11"/>
    </row>
    <row r="234" spans="3:14" ht="15.75">
      <c r="C234" s="236"/>
      <c r="D234" s="232"/>
      <c r="E234" s="230"/>
      <c r="F234" s="232"/>
      <c r="G234" s="232"/>
      <c r="H234" s="101"/>
      <c r="I234" s="101"/>
      <c r="J234" s="230"/>
      <c r="K234" s="232"/>
      <c r="L234" s="230"/>
      <c r="M234" s="11"/>
      <c r="N234" s="11"/>
    </row>
    <row r="235" spans="3:14" ht="15.75">
      <c r="C235" s="236"/>
      <c r="D235" s="232"/>
      <c r="E235" s="230"/>
      <c r="F235" s="232"/>
      <c r="G235" s="232"/>
      <c r="H235" s="101"/>
      <c r="I235" s="101"/>
      <c r="J235" s="230"/>
      <c r="K235" s="232"/>
      <c r="L235" s="230"/>
      <c r="M235" s="11"/>
      <c r="N235" s="11"/>
    </row>
    <row r="236" spans="3:14" ht="15.75">
      <c r="C236" s="236"/>
      <c r="D236" s="232"/>
      <c r="E236" s="230"/>
      <c r="F236" s="232"/>
      <c r="G236" s="232"/>
      <c r="H236" s="101"/>
      <c r="I236" s="101"/>
      <c r="J236" s="230"/>
      <c r="K236" s="232"/>
      <c r="L236" s="230"/>
      <c r="M236" s="11"/>
      <c r="N236" s="11"/>
    </row>
    <row r="237" spans="3:14" ht="15.75">
      <c r="C237" s="236"/>
      <c r="D237" s="232"/>
      <c r="E237" s="230"/>
      <c r="F237" s="232"/>
      <c r="G237" s="232"/>
      <c r="H237" s="101"/>
      <c r="I237" s="101"/>
      <c r="J237" s="230"/>
      <c r="K237" s="232"/>
      <c r="L237" s="230"/>
      <c r="M237" s="11"/>
      <c r="N237" s="11"/>
    </row>
    <row r="238" spans="3:14" ht="15.75">
      <c r="C238" s="236"/>
      <c r="D238" s="232"/>
      <c r="E238" s="230"/>
      <c r="F238" s="232"/>
      <c r="G238" s="232"/>
      <c r="H238" s="101"/>
      <c r="I238" s="101"/>
      <c r="J238" s="230"/>
      <c r="K238" s="232"/>
      <c r="L238" s="230"/>
      <c r="M238" s="11"/>
      <c r="N238" s="11"/>
    </row>
    <row r="239" spans="3:14" ht="15.75">
      <c r="C239" s="236"/>
      <c r="D239" s="232"/>
      <c r="E239" s="230"/>
      <c r="F239" s="232"/>
      <c r="G239" s="232"/>
      <c r="H239" s="101"/>
      <c r="I239" s="101"/>
      <c r="J239" s="230"/>
      <c r="K239" s="232"/>
      <c r="L239" s="230"/>
      <c r="M239" s="11"/>
      <c r="N239" s="11"/>
    </row>
    <row r="240" spans="3:14" ht="15.75">
      <c r="C240" s="236"/>
      <c r="D240" s="232"/>
      <c r="E240" s="230"/>
      <c r="F240" s="232"/>
      <c r="G240" s="232"/>
      <c r="H240" s="101"/>
      <c r="I240" s="101"/>
      <c r="J240" s="230"/>
      <c r="K240" s="232"/>
      <c r="L240" s="230"/>
      <c r="M240" s="11"/>
      <c r="N240" s="11"/>
    </row>
    <row r="241" spans="3:14" ht="15.75">
      <c r="C241" s="236"/>
      <c r="D241" s="232"/>
      <c r="E241" s="230"/>
      <c r="F241" s="232"/>
      <c r="G241" s="232"/>
      <c r="H241" s="101"/>
      <c r="I241" s="101"/>
      <c r="J241" s="230"/>
      <c r="K241" s="232"/>
      <c r="L241" s="230"/>
      <c r="M241" s="11"/>
      <c r="N241" s="11"/>
    </row>
    <row r="242" spans="3:14" ht="15.75">
      <c r="C242" s="236"/>
      <c r="D242" s="232"/>
      <c r="E242" s="230"/>
      <c r="F242" s="232"/>
      <c r="G242" s="232"/>
      <c r="H242" s="101"/>
      <c r="I242" s="101"/>
      <c r="J242" s="230"/>
      <c r="K242" s="232"/>
      <c r="L242" s="230"/>
      <c r="M242" s="11"/>
      <c r="N242" s="11"/>
    </row>
    <row r="243" spans="3:14" ht="15.75">
      <c r="C243" s="236"/>
      <c r="D243" s="232"/>
      <c r="E243" s="230"/>
      <c r="F243" s="232"/>
      <c r="G243" s="232"/>
      <c r="H243" s="101"/>
      <c r="I243" s="101"/>
      <c r="J243" s="230"/>
      <c r="K243" s="232"/>
      <c r="L243" s="230"/>
      <c r="M243" s="11"/>
      <c r="N243" s="11"/>
    </row>
    <row r="244" spans="3:14" ht="15.75">
      <c r="C244" s="236"/>
      <c r="D244" s="232"/>
      <c r="E244" s="230"/>
      <c r="F244" s="232"/>
      <c r="G244" s="232"/>
      <c r="H244" s="101"/>
      <c r="I244" s="101"/>
      <c r="J244" s="230"/>
      <c r="K244" s="232"/>
      <c r="L244" s="230"/>
      <c r="M244" s="11"/>
      <c r="N244" s="11"/>
    </row>
    <row r="245" spans="3:14" ht="15.75">
      <c r="C245" s="236"/>
      <c r="D245" s="232"/>
      <c r="E245" s="230"/>
      <c r="F245" s="232"/>
      <c r="G245" s="232"/>
      <c r="H245" s="101"/>
      <c r="I245" s="101"/>
      <c r="J245" s="230"/>
      <c r="K245" s="232"/>
      <c r="L245" s="230"/>
      <c r="M245" s="11"/>
      <c r="N245" s="11"/>
    </row>
    <row r="246" spans="3:14" ht="15.75">
      <c r="C246" s="236"/>
      <c r="D246" s="232"/>
      <c r="E246" s="230"/>
      <c r="F246" s="232"/>
      <c r="G246" s="232"/>
      <c r="H246" s="101"/>
      <c r="I246" s="101"/>
      <c r="J246" s="230"/>
      <c r="K246" s="232"/>
      <c r="L246" s="230"/>
      <c r="M246" s="11"/>
      <c r="N246" s="11"/>
    </row>
    <row r="247" spans="3:14" ht="15.75">
      <c r="C247" s="236"/>
      <c r="D247" s="232"/>
      <c r="E247" s="230"/>
      <c r="F247" s="232"/>
      <c r="G247" s="232"/>
      <c r="H247" s="101"/>
      <c r="I247" s="101"/>
      <c r="J247" s="230"/>
      <c r="K247" s="232"/>
      <c r="L247" s="230"/>
      <c r="M247" s="11"/>
      <c r="N247" s="11"/>
    </row>
    <row r="248" spans="3:14" ht="15.75">
      <c r="C248" s="236"/>
      <c r="D248" s="232"/>
      <c r="E248" s="230"/>
      <c r="F248" s="232"/>
      <c r="G248" s="232"/>
      <c r="H248" s="101"/>
      <c r="I248" s="101"/>
      <c r="J248" s="230"/>
      <c r="K248" s="232"/>
      <c r="L248" s="230"/>
      <c r="M248" s="11"/>
      <c r="N248" s="11"/>
    </row>
    <row r="249" spans="3:14" ht="15.75">
      <c r="C249" s="236"/>
      <c r="D249" s="232"/>
      <c r="E249" s="230"/>
      <c r="F249" s="232"/>
      <c r="G249" s="232"/>
      <c r="H249" s="101"/>
      <c r="I249" s="101"/>
      <c r="J249" s="230"/>
      <c r="K249" s="232"/>
      <c r="L249" s="230"/>
      <c r="M249" s="11"/>
      <c r="N249" s="11"/>
    </row>
    <row r="250" spans="3:14" ht="15.75">
      <c r="C250" s="236"/>
      <c r="D250" s="232"/>
      <c r="E250" s="230"/>
      <c r="F250" s="232"/>
      <c r="G250" s="232"/>
      <c r="H250" s="101"/>
      <c r="I250" s="101"/>
      <c r="J250" s="230"/>
      <c r="K250" s="232"/>
      <c r="L250" s="230"/>
      <c r="M250" s="11"/>
      <c r="N250" s="11"/>
    </row>
    <row r="251" spans="3:14" ht="15.75">
      <c r="C251" s="236"/>
      <c r="D251" s="232"/>
      <c r="E251" s="230"/>
      <c r="F251" s="232"/>
      <c r="G251" s="232"/>
      <c r="H251" s="101"/>
      <c r="I251" s="101"/>
      <c r="J251" s="230"/>
      <c r="K251" s="232"/>
      <c r="L251" s="230"/>
      <c r="M251" s="11"/>
      <c r="N251" s="11"/>
    </row>
    <row r="252" spans="3:14" ht="15.75">
      <c r="C252" s="236"/>
      <c r="D252" s="232"/>
      <c r="E252" s="230"/>
      <c r="F252" s="232"/>
      <c r="G252" s="232"/>
      <c r="H252" s="101"/>
      <c r="I252" s="101"/>
      <c r="J252" s="230"/>
      <c r="K252" s="232"/>
      <c r="L252" s="230"/>
      <c r="M252" s="11"/>
      <c r="N252" s="11"/>
    </row>
    <row r="253" spans="3:14" ht="15.75">
      <c r="C253" s="236"/>
      <c r="D253" s="232"/>
      <c r="E253" s="230"/>
      <c r="F253" s="232"/>
      <c r="G253" s="232"/>
      <c r="H253" s="101"/>
      <c r="I253" s="101"/>
      <c r="J253" s="230"/>
      <c r="K253" s="232"/>
      <c r="L253" s="230"/>
      <c r="M253" s="11"/>
      <c r="N253" s="11"/>
    </row>
    <row r="254" spans="3:14" ht="15.75">
      <c r="C254" s="236"/>
      <c r="D254" s="232"/>
      <c r="E254" s="230"/>
      <c r="F254" s="232"/>
      <c r="G254" s="232"/>
      <c r="H254" s="101"/>
      <c r="I254" s="101"/>
      <c r="J254" s="230"/>
      <c r="K254" s="232"/>
      <c r="L254" s="230"/>
      <c r="M254" s="11"/>
      <c r="N254" s="11"/>
    </row>
    <row r="255" spans="3:14" ht="15.75">
      <c r="C255" s="236"/>
      <c r="D255" s="232"/>
      <c r="E255" s="230"/>
      <c r="F255" s="232"/>
      <c r="G255" s="232"/>
      <c r="H255" s="101"/>
      <c r="I255" s="101"/>
      <c r="J255" s="230"/>
      <c r="K255" s="232"/>
      <c r="L255" s="230"/>
      <c r="M255" s="11"/>
      <c r="N255" s="11"/>
    </row>
    <row r="256" spans="3:14" ht="15.75">
      <c r="C256" s="236"/>
      <c r="D256" s="232"/>
      <c r="E256" s="230"/>
      <c r="F256" s="232"/>
      <c r="G256" s="232"/>
      <c r="H256" s="101"/>
      <c r="I256" s="101"/>
      <c r="J256" s="230"/>
      <c r="K256" s="232"/>
      <c r="L256" s="230"/>
      <c r="M256" s="11"/>
      <c r="N256" s="11"/>
    </row>
    <row r="257" spans="3:14" ht="15.75">
      <c r="C257" s="236"/>
      <c r="D257" s="232"/>
      <c r="E257" s="230"/>
      <c r="F257" s="232"/>
      <c r="G257" s="232"/>
      <c r="H257" s="101"/>
      <c r="I257" s="101"/>
      <c r="J257" s="230"/>
      <c r="K257" s="232"/>
      <c r="L257" s="230"/>
      <c r="M257" s="11"/>
      <c r="N257" s="11"/>
    </row>
    <row r="258" spans="3:14" ht="15.75">
      <c r="C258" s="236"/>
      <c r="D258" s="232"/>
      <c r="E258" s="230"/>
      <c r="F258" s="232"/>
      <c r="G258" s="232"/>
      <c r="H258" s="101"/>
      <c r="I258" s="101"/>
      <c r="J258" s="230"/>
      <c r="K258" s="232"/>
      <c r="L258" s="230"/>
      <c r="M258" s="11"/>
      <c r="N258" s="11"/>
    </row>
    <row r="259" spans="3:14" ht="15.75">
      <c r="C259" s="236"/>
      <c r="D259" s="232"/>
      <c r="E259" s="230"/>
      <c r="F259" s="232"/>
      <c r="G259" s="232"/>
      <c r="H259" s="101"/>
      <c r="I259" s="101"/>
      <c r="J259" s="230"/>
      <c r="K259" s="232"/>
      <c r="L259" s="230"/>
      <c r="M259" s="11"/>
      <c r="N259" s="11"/>
    </row>
    <row r="260" spans="3:14" ht="15.75">
      <c r="C260" s="236"/>
      <c r="D260" s="232"/>
      <c r="E260" s="230"/>
      <c r="F260" s="232"/>
      <c r="G260" s="232"/>
      <c r="H260" s="101"/>
      <c r="I260" s="101"/>
      <c r="J260" s="230"/>
      <c r="K260" s="232"/>
      <c r="L260" s="230"/>
      <c r="M260" s="11"/>
      <c r="N260" s="11"/>
    </row>
    <row r="261" spans="3:14" ht="15.75">
      <c r="C261" s="236"/>
      <c r="D261" s="232"/>
      <c r="E261" s="230"/>
      <c r="F261" s="232"/>
      <c r="G261" s="232"/>
      <c r="H261" s="101"/>
      <c r="I261" s="101"/>
      <c r="J261" s="230"/>
      <c r="K261" s="232"/>
      <c r="L261" s="230"/>
      <c r="M261" s="11"/>
      <c r="N261" s="11"/>
    </row>
    <row r="262" spans="3:14" ht="15.75">
      <c r="C262" s="236"/>
      <c r="D262" s="232"/>
      <c r="E262" s="230"/>
      <c r="F262" s="232"/>
      <c r="G262" s="232"/>
      <c r="H262" s="101"/>
      <c r="I262" s="101"/>
      <c r="J262" s="230"/>
      <c r="K262" s="232"/>
      <c r="L262" s="230"/>
      <c r="M262" s="11"/>
      <c r="N262" s="11"/>
    </row>
    <row r="263" spans="3:14" ht="15.75">
      <c r="C263" s="236"/>
      <c r="D263" s="232"/>
      <c r="E263" s="230"/>
      <c r="F263" s="232"/>
      <c r="G263" s="232"/>
      <c r="H263" s="101"/>
      <c r="I263" s="101"/>
      <c r="J263" s="230"/>
      <c r="K263" s="232"/>
      <c r="L263" s="230"/>
      <c r="M263" s="11"/>
      <c r="N263" s="11"/>
    </row>
    <row r="264" spans="3:14" ht="15.75">
      <c r="C264" s="236"/>
      <c r="D264" s="232"/>
      <c r="E264" s="230"/>
      <c r="F264" s="232"/>
      <c r="G264" s="232"/>
      <c r="H264" s="101"/>
      <c r="I264" s="101"/>
      <c r="J264" s="230"/>
      <c r="K264" s="232"/>
      <c r="L264" s="230"/>
      <c r="M264" s="11"/>
      <c r="N264" s="11"/>
    </row>
    <row r="265" spans="3:14" ht="15.75">
      <c r="C265" s="236"/>
      <c r="D265" s="232"/>
      <c r="E265" s="230"/>
      <c r="F265" s="232"/>
      <c r="G265" s="232"/>
      <c r="H265" s="101"/>
      <c r="I265" s="101"/>
      <c r="J265" s="230"/>
      <c r="K265" s="232"/>
      <c r="L265" s="230"/>
      <c r="M265" s="11"/>
      <c r="N265" s="11"/>
    </row>
    <row r="266" spans="3:14" ht="15.75">
      <c r="C266" s="236"/>
      <c r="D266" s="232"/>
      <c r="E266" s="230"/>
      <c r="F266" s="232"/>
      <c r="G266" s="232"/>
      <c r="H266" s="101"/>
      <c r="I266" s="101"/>
      <c r="J266" s="230"/>
      <c r="K266" s="232"/>
      <c r="L266" s="230"/>
      <c r="M266" s="11"/>
      <c r="N266" s="11"/>
    </row>
    <row r="267" spans="3:14" ht="15.75">
      <c r="C267" s="236"/>
      <c r="D267" s="232"/>
      <c r="E267" s="230"/>
      <c r="F267" s="232"/>
      <c r="G267" s="232"/>
      <c r="H267" s="101"/>
      <c r="I267" s="101"/>
      <c r="J267" s="230"/>
      <c r="K267" s="232"/>
      <c r="L267" s="230"/>
      <c r="M267" s="11"/>
      <c r="N267" s="11"/>
    </row>
    <row r="268" spans="3:14" ht="15.75">
      <c r="C268" s="236"/>
      <c r="D268" s="232"/>
      <c r="E268" s="230"/>
      <c r="F268" s="232"/>
      <c r="G268" s="232"/>
      <c r="H268" s="101"/>
      <c r="I268" s="101"/>
      <c r="J268" s="230"/>
      <c r="K268" s="232"/>
      <c r="L268" s="230"/>
      <c r="M268" s="11"/>
      <c r="N268" s="11"/>
    </row>
    <row r="269" spans="3:14" ht="15.75">
      <c r="C269" s="236"/>
      <c r="D269" s="232"/>
      <c r="E269" s="230"/>
      <c r="F269" s="232"/>
      <c r="G269" s="232"/>
      <c r="H269" s="101"/>
      <c r="I269" s="101"/>
      <c r="J269" s="230"/>
      <c r="K269" s="232"/>
      <c r="L269" s="230"/>
      <c r="M269" s="11"/>
      <c r="N269" s="11"/>
    </row>
    <row r="270" spans="3:14" ht="15.75">
      <c r="C270" s="236"/>
      <c r="D270" s="232"/>
      <c r="E270" s="230"/>
      <c r="F270" s="232"/>
      <c r="G270" s="232"/>
      <c r="H270" s="101"/>
      <c r="I270" s="101"/>
      <c r="J270" s="230"/>
      <c r="K270" s="232"/>
      <c r="L270" s="230"/>
      <c r="M270" s="11"/>
      <c r="N270" s="11"/>
    </row>
    <row r="271" spans="3:14" ht="15.75">
      <c r="C271" s="236"/>
      <c r="D271" s="232"/>
      <c r="E271" s="230"/>
      <c r="F271" s="232"/>
      <c r="G271" s="232"/>
      <c r="H271" s="101"/>
      <c r="I271" s="101"/>
      <c r="J271" s="230"/>
      <c r="K271" s="232"/>
      <c r="L271" s="230"/>
      <c r="M271" s="11"/>
      <c r="N271" s="11"/>
    </row>
    <row r="272" spans="3:14" ht="15.75">
      <c r="C272" s="236"/>
      <c r="D272" s="232"/>
      <c r="E272" s="230"/>
      <c r="F272" s="232"/>
      <c r="G272" s="232"/>
      <c r="H272" s="101"/>
      <c r="I272" s="101"/>
      <c r="J272" s="230"/>
      <c r="K272" s="232"/>
      <c r="L272" s="230"/>
      <c r="M272" s="11"/>
    </row>
    <row r="273" spans="3:13" ht="15.75">
      <c r="C273" s="236"/>
      <c r="D273" s="232"/>
      <c r="E273" s="230"/>
      <c r="F273" s="232"/>
      <c r="G273" s="232"/>
      <c r="H273" s="101"/>
      <c r="I273" s="101"/>
      <c r="J273" s="230"/>
      <c r="K273" s="232"/>
      <c r="L273" s="230"/>
      <c r="M273" s="11"/>
    </row>
    <row r="274" spans="3:13" ht="15.75">
      <c r="C274" s="236"/>
      <c r="D274" s="232"/>
      <c r="E274" s="237"/>
      <c r="F274" s="114"/>
      <c r="G274" s="114"/>
      <c r="H274" s="238"/>
      <c r="I274" s="239"/>
      <c r="J274" s="240"/>
      <c r="K274" s="232"/>
      <c r="L274" s="240"/>
    </row>
    <row r="275" spans="3:13" ht="15.75">
      <c r="C275" s="236"/>
      <c r="D275" s="232"/>
      <c r="E275" s="237"/>
      <c r="F275" s="114"/>
      <c r="G275" s="114"/>
      <c r="H275" s="238"/>
      <c r="I275" s="239"/>
      <c r="J275" s="240"/>
      <c r="K275" s="232"/>
      <c r="L275" s="240"/>
    </row>
    <row r="276" spans="3:13">
      <c r="K276" s="11"/>
    </row>
    <row r="277" spans="3:13">
      <c r="K277" s="11"/>
    </row>
    <row r="278" spans="3:13">
      <c r="K278" s="11"/>
    </row>
    <row r="279" spans="3:13">
      <c r="K279" s="11"/>
    </row>
  </sheetData>
  <autoFilter ref="A1:O170" xr:uid="{6FB9394B-1B92-40B7-A15F-DDAE7124BE88}"/>
  <mergeCells count="2">
    <mergeCell ref="K7:L7"/>
    <mergeCell ref="C3:L3"/>
  </mergeCells>
  <pageMargins left="0.7" right="0.7" top="0.75" bottom="0.75" header="0.3" footer="0.3"/>
  <pageSetup paperSize="9" scale="50" orientation="portrait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D001-F409-4DD1-8C30-6506F4851A5A}">
  <sheetPr>
    <tabColor rgb="FFFF0000"/>
  </sheetPr>
  <dimension ref="A1:M240"/>
  <sheetViews>
    <sheetView zoomScale="85" zoomScaleNormal="85" workbookViewId="0">
      <selection activeCell="E20" sqref="E20"/>
    </sheetView>
  </sheetViews>
  <sheetFormatPr defaultRowHeight="14.25"/>
  <cols>
    <col min="1" max="1" width="7.25" customWidth="1"/>
    <col min="2" max="2" width="5.375" customWidth="1"/>
    <col min="3" max="3" width="13.75" customWidth="1"/>
    <col min="4" max="4" width="64.125" customWidth="1"/>
    <col min="5" max="5" width="23.25" customWidth="1"/>
    <col min="6" max="6" width="14.625" customWidth="1"/>
    <col min="7" max="7" width="8" customWidth="1"/>
    <col min="8" max="8" width="16" customWidth="1"/>
    <col min="9" max="9" width="14.375" customWidth="1"/>
    <col min="10" max="10" width="12.125" style="8" customWidth="1"/>
    <col min="11" max="11" width="12.75" style="8" customWidth="1"/>
    <col min="12" max="12" width="9.875" style="1" customWidth="1"/>
    <col min="13" max="13" width="19.625" style="8" customWidth="1"/>
  </cols>
  <sheetData>
    <row r="1" spans="1:13">
      <c r="J1" s="1"/>
      <c r="K1" s="1"/>
      <c r="M1" s="1"/>
    </row>
    <row r="2" spans="1:13">
      <c r="J2" s="1"/>
      <c r="K2" s="1"/>
      <c r="M2" s="1"/>
    </row>
    <row r="3" spans="1:13" ht="14.25" customHeight="1">
      <c r="B3" s="253" t="s">
        <v>10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14.25" customHeight="1">
      <c r="B4" s="254" t="s">
        <v>416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</row>
    <row r="5" spans="1:13">
      <c r="J5" s="1"/>
      <c r="K5" s="1"/>
      <c r="M5" s="1"/>
    </row>
    <row r="6" spans="1:13">
      <c r="J6" s="1"/>
      <c r="K6" s="1"/>
      <c r="M6" s="1"/>
    </row>
    <row r="7" spans="1:13" ht="45">
      <c r="B7" s="256" t="s">
        <v>11</v>
      </c>
      <c r="C7" s="256" t="s">
        <v>12</v>
      </c>
      <c r="D7" s="256" t="s">
        <v>13</v>
      </c>
      <c r="E7" s="256" t="s">
        <v>14</v>
      </c>
      <c r="F7" s="257" t="s">
        <v>3</v>
      </c>
      <c r="G7" s="257" t="s">
        <v>17</v>
      </c>
      <c r="H7" s="257" t="s">
        <v>19</v>
      </c>
      <c r="I7" s="257" t="s">
        <v>21</v>
      </c>
      <c r="J7" s="258" t="s">
        <v>414</v>
      </c>
      <c r="K7" s="259" t="s">
        <v>415</v>
      </c>
      <c r="L7" s="260" t="s">
        <v>395</v>
      </c>
      <c r="M7" s="260"/>
    </row>
    <row r="8" spans="1:13">
      <c r="B8" s="256"/>
      <c r="C8" s="256"/>
      <c r="D8" s="256"/>
      <c r="E8" s="256"/>
      <c r="F8" s="257" t="s">
        <v>15</v>
      </c>
      <c r="G8" s="261" t="s">
        <v>18</v>
      </c>
      <c r="H8" s="262" t="s">
        <v>20</v>
      </c>
      <c r="I8" s="261" t="s">
        <v>20</v>
      </c>
      <c r="J8" s="263" t="s">
        <v>20</v>
      </c>
      <c r="K8" s="259"/>
      <c r="L8" s="260"/>
      <c r="M8" s="260"/>
    </row>
    <row r="9" spans="1:13" ht="25.5">
      <c r="B9" s="256"/>
      <c r="C9" s="256"/>
      <c r="D9" s="256"/>
      <c r="E9" s="256"/>
      <c r="F9" s="262" t="s">
        <v>16</v>
      </c>
      <c r="G9" s="264"/>
      <c r="H9" s="264"/>
      <c r="I9" s="264"/>
      <c r="J9" s="265"/>
      <c r="K9" s="259"/>
      <c r="L9" s="266" t="s">
        <v>22</v>
      </c>
      <c r="M9" s="266" t="s">
        <v>23</v>
      </c>
    </row>
    <row r="10" spans="1:13" ht="24">
      <c r="A10" s="255" t="s">
        <v>364</v>
      </c>
      <c r="B10" s="267">
        <v>1</v>
      </c>
      <c r="C10" s="268" t="s">
        <v>158</v>
      </c>
      <c r="D10" s="269" t="s">
        <v>240</v>
      </c>
      <c r="E10" s="270" t="s">
        <v>239</v>
      </c>
      <c r="F10" s="267" t="s">
        <v>229</v>
      </c>
      <c r="G10" s="271">
        <v>1</v>
      </c>
      <c r="H10" s="272">
        <v>8524608</v>
      </c>
      <c r="I10" s="273">
        <v>3089983.7280000001</v>
      </c>
      <c r="J10" s="274">
        <f>308+1786+152+1200+2167+35000</f>
        <v>40613</v>
      </c>
      <c r="K10" s="275"/>
      <c r="L10" s="276"/>
      <c r="M10" s="274">
        <f>308+1786+152+1200+2167+35000</f>
        <v>40613</v>
      </c>
    </row>
    <row r="11" spans="1:13" ht="24">
      <c r="A11" s="255" t="s">
        <v>365</v>
      </c>
      <c r="B11" s="267">
        <v>2</v>
      </c>
      <c r="C11" s="268" t="s">
        <v>158</v>
      </c>
      <c r="D11" s="269" t="s">
        <v>242</v>
      </c>
      <c r="E11" s="270" t="s">
        <v>241</v>
      </c>
      <c r="F11" s="267" t="s">
        <v>224</v>
      </c>
      <c r="G11" s="271">
        <v>1</v>
      </c>
      <c r="H11" s="273">
        <v>3088744.2918799999</v>
      </c>
      <c r="I11" s="273">
        <v>1381851.068</v>
      </c>
      <c r="J11" s="277"/>
      <c r="K11" s="277"/>
      <c r="L11" s="276"/>
      <c r="M11" s="277"/>
    </row>
    <row r="12" spans="1:13" ht="24">
      <c r="A12" s="255" t="s">
        <v>366</v>
      </c>
      <c r="B12" s="267">
        <v>3</v>
      </c>
      <c r="C12" s="268" t="s">
        <v>158</v>
      </c>
      <c r="D12" s="269" t="s">
        <v>244</v>
      </c>
      <c r="E12" s="270" t="s">
        <v>243</v>
      </c>
      <c r="F12" s="267" t="s">
        <v>223</v>
      </c>
      <c r="G12" s="271">
        <v>1</v>
      </c>
      <c r="H12" s="273">
        <v>2356017.4472600003</v>
      </c>
      <c r="I12" s="273">
        <v>1673101.3759999999</v>
      </c>
      <c r="J12" s="275"/>
      <c r="K12" s="275"/>
      <c r="L12" s="276"/>
      <c r="M12" s="275"/>
    </row>
    <row r="13" spans="1:13" ht="24">
      <c r="A13" s="255" t="s">
        <v>366</v>
      </c>
      <c r="B13" s="267">
        <v>4</v>
      </c>
      <c r="C13" s="268" t="s">
        <v>158</v>
      </c>
      <c r="D13" s="269" t="s">
        <v>246</v>
      </c>
      <c r="E13" s="270" t="s">
        <v>245</v>
      </c>
      <c r="F13" s="267" t="s">
        <v>232</v>
      </c>
      <c r="G13" s="271">
        <v>1</v>
      </c>
      <c r="H13" s="273">
        <v>238188.04641000001</v>
      </c>
      <c r="I13" s="273">
        <v>122979.336</v>
      </c>
      <c r="J13" s="275">
        <f>5272+32700</f>
        <v>37972</v>
      </c>
      <c r="K13" s="275"/>
      <c r="L13" s="276"/>
      <c r="M13" s="275">
        <f>5272+32700</f>
        <v>37972</v>
      </c>
    </row>
    <row r="14" spans="1:13" ht="24">
      <c r="A14" s="255" t="s">
        <v>366</v>
      </c>
      <c r="B14" s="267">
        <v>5</v>
      </c>
      <c r="C14" s="268" t="s">
        <v>158</v>
      </c>
      <c r="D14" s="269" t="s">
        <v>248</v>
      </c>
      <c r="E14" s="270" t="s">
        <v>247</v>
      </c>
      <c r="F14" s="267" t="s">
        <v>237</v>
      </c>
      <c r="G14" s="271">
        <v>1</v>
      </c>
      <c r="H14" s="273">
        <v>10568395.780999999</v>
      </c>
      <c r="I14" s="273">
        <v>0</v>
      </c>
      <c r="J14" s="275"/>
      <c r="K14" s="275"/>
      <c r="L14" s="276"/>
      <c r="M14" s="275"/>
    </row>
    <row r="15" spans="1:13" ht="24">
      <c r="A15" s="255" t="s">
        <v>367</v>
      </c>
      <c r="B15" s="267">
        <v>6</v>
      </c>
      <c r="C15" s="268" t="s">
        <v>158</v>
      </c>
      <c r="D15" s="269" t="s">
        <v>250</v>
      </c>
      <c r="E15" s="270" t="s">
        <v>249</v>
      </c>
      <c r="F15" s="267" t="s">
        <v>233</v>
      </c>
      <c r="G15" s="271">
        <v>1</v>
      </c>
      <c r="H15" s="273">
        <v>6883138.4925299995</v>
      </c>
      <c r="I15" s="273">
        <v>1640609.2760000001</v>
      </c>
      <c r="J15" s="278">
        <f>2167+2016</f>
        <v>4183</v>
      </c>
      <c r="K15" s="278"/>
      <c r="L15" s="276"/>
      <c r="M15" s="278">
        <f>2167+2016</f>
        <v>4183</v>
      </c>
    </row>
    <row r="16" spans="1:13">
      <c r="A16" s="255" t="s">
        <v>157</v>
      </c>
      <c r="B16" s="267">
        <v>7</v>
      </c>
      <c r="C16" s="268" t="s">
        <v>158</v>
      </c>
      <c r="D16" s="269" t="s">
        <v>252</v>
      </c>
      <c r="E16" s="270" t="s">
        <v>251</v>
      </c>
      <c r="F16" s="267" t="s">
        <v>234</v>
      </c>
      <c r="G16" s="271">
        <v>1</v>
      </c>
      <c r="H16" s="273">
        <v>6360417</v>
      </c>
      <c r="I16" s="273">
        <v>3550071.5520000001</v>
      </c>
      <c r="J16" s="279">
        <f>46700+1482+1980+3622</f>
        <v>53784</v>
      </c>
      <c r="K16" s="277"/>
      <c r="L16" s="276"/>
      <c r="M16" s="279">
        <f>46700+1482+1980+3622</f>
        <v>53784</v>
      </c>
    </row>
    <row r="17" spans="1:13" ht="24">
      <c r="A17" s="255" t="s">
        <v>368</v>
      </c>
      <c r="B17" s="267">
        <v>8</v>
      </c>
      <c r="C17" s="268" t="s">
        <v>158</v>
      </c>
      <c r="D17" s="269" t="s">
        <v>254</v>
      </c>
      <c r="E17" s="270" t="s">
        <v>253</v>
      </c>
      <c r="F17" s="267" t="s">
        <v>228</v>
      </c>
      <c r="G17" s="271">
        <v>1</v>
      </c>
      <c r="H17" s="273">
        <v>3446012.50367</v>
      </c>
      <c r="I17" s="273">
        <v>1278872.132</v>
      </c>
      <c r="J17" s="275">
        <f>2812+2599+28000</f>
        <v>33411</v>
      </c>
      <c r="K17" s="275"/>
      <c r="L17" s="276"/>
      <c r="M17" s="275">
        <f>2812+2599+28000</f>
        <v>33411</v>
      </c>
    </row>
    <row r="18" spans="1:13" ht="24">
      <c r="A18" s="255" t="s">
        <v>369</v>
      </c>
      <c r="B18" s="267">
        <v>9</v>
      </c>
      <c r="C18" s="268" t="s">
        <v>158</v>
      </c>
      <c r="D18" s="269" t="s">
        <v>256</v>
      </c>
      <c r="E18" s="270" t="s">
        <v>255</v>
      </c>
      <c r="F18" s="267" t="s">
        <v>222</v>
      </c>
      <c r="G18" s="271">
        <v>1</v>
      </c>
      <c r="H18" s="273">
        <v>8836489.9077000003</v>
      </c>
      <c r="I18" s="273">
        <v>0</v>
      </c>
      <c r="J18" s="280">
        <f>22830+30785+1682</f>
        <v>55297</v>
      </c>
      <c r="K18" s="280"/>
      <c r="L18" s="276"/>
      <c r="M18" s="280">
        <f>22830+30785+1682</f>
        <v>55297</v>
      </c>
    </row>
    <row r="19" spans="1:13">
      <c r="A19" s="255" t="s">
        <v>156</v>
      </c>
      <c r="B19" s="267">
        <v>10</v>
      </c>
      <c r="C19" s="268" t="s">
        <v>158</v>
      </c>
      <c r="D19" s="269" t="s">
        <v>258</v>
      </c>
      <c r="E19" s="270" t="s">
        <v>257</v>
      </c>
      <c r="F19" s="267" t="s">
        <v>219</v>
      </c>
      <c r="G19" s="271">
        <v>1</v>
      </c>
      <c r="H19" s="273">
        <v>9583227</v>
      </c>
      <c r="I19" s="273">
        <v>0</v>
      </c>
      <c r="J19" s="277"/>
      <c r="K19" s="277"/>
      <c r="L19" s="276"/>
      <c r="M19" s="277"/>
    </row>
    <row r="20" spans="1:13">
      <c r="A20" s="255" t="s">
        <v>156</v>
      </c>
      <c r="B20" s="267">
        <v>11</v>
      </c>
      <c r="C20" s="268" t="s">
        <v>158</v>
      </c>
      <c r="D20" s="269" t="s">
        <v>260</v>
      </c>
      <c r="E20" s="270" t="s">
        <v>259</v>
      </c>
      <c r="F20" s="267" t="s">
        <v>217</v>
      </c>
      <c r="G20" s="271">
        <v>1</v>
      </c>
      <c r="H20" s="273">
        <v>100384534.26035</v>
      </c>
      <c r="I20" s="273">
        <v>10389301.384</v>
      </c>
      <c r="J20" s="277">
        <f>29200+2100+103087+32200+215372+5153</f>
        <v>387112</v>
      </c>
      <c r="K20" s="277"/>
      <c r="L20" s="276"/>
      <c r="M20" s="277">
        <f>29200+2100+103087+32200+215372+5153</f>
        <v>387112</v>
      </c>
    </row>
    <row r="21" spans="1:13" ht="24">
      <c r="A21" s="255" t="s">
        <v>370</v>
      </c>
      <c r="B21" s="267">
        <v>12</v>
      </c>
      <c r="C21" s="268" t="s">
        <v>158</v>
      </c>
      <c r="D21" s="269" t="s">
        <v>262</v>
      </c>
      <c r="E21" s="270" t="s">
        <v>261</v>
      </c>
      <c r="F21" s="267" t="s">
        <v>235</v>
      </c>
      <c r="G21" s="271">
        <v>1</v>
      </c>
      <c r="H21" s="273">
        <v>5123986.3909999998</v>
      </c>
      <c r="I21" s="273">
        <v>1792793.8759999999</v>
      </c>
      <c r="J21" s="281">
        <f>1209+107+6277</f>
        <v>7593</v>
      </c>
      <c r="K21" s="282"/>
      <c r="L21" s="276"/>
      <c r="M21" s="281">
        <f>1209+107+6277</f>
        <v>7593</v>
      </c>
    </row>
    <row r="22" spans="1:13" ht="24">
      <c r="A22" s="255" t="s">
        <v>371</v>
      </c>
      <c r="B22" s="267">
        <v>13</v>
      </c>
      <c r="C22" s="268" t="s">
        <v>158</v>
      </c>
      <c r="D22" s="269" t="s">
        <v>264</v>
      </c>
      <c r="E22" s="270" t="s">
        <v>263</v>
      </c>
      <c r="F22" s="267" t="s">
        <v>218</v>
      </c>
      <c r="G22" s="271">
        <v>1</v>
      </c>
      <c r="H22" s="273">
        <v>4564582.26</v>
      </c>
      <c r="I22" s="273">
        <v>2098630.2519999999</v>
      </c>
      <c r="J22" s="283">
        <f>4339+35000</f>
        <v>39339</v>
      </c>
      <c r="K22" s="277"/>
      <c r="L22" s="276"/>
      <c r="M22" s="283">
        <f>4339+35000</f>
        <v>39339</v>
      </c>
    </row>
    <row r="23" spans="1:13" ht="24">
      <c r="A23" s="255" t="s">
        <v>372</v>
      </c>
      <c r="B23" s="267">
        <v>14</v>
      </c>
      <c r="C23" s="268" t="s">
        <v>158</v>
      </c>
      <c r="D23" s="269" t="s">
        <v>266</v>
      </c>
      <c r="E23" s="270" t="s">
        <v>265</v>
      </c>
      <c r="F23" s="267" t="s">
        <v>236</v>
      </c>
      <c r="G23" s="271">
        <v>1</v>
      </c>
      <c r="H23" s="273">
        <v>3714697.9614800001</v>
      </c>
      <c r="I23" s="273">
        <v>1042204.064</v>
      </c>
      <c r="J23" s="277">
        <f>1312+249.7+35000+1726</f>
        <v>38287.699999999997</v>
      </c>
      <c r="K23" s="277"/>
      <c r="L23" s="276"/>
      <c r="M23" s="277">
        <f>1312+249.7+35000+1726</f>
        <v>38287.699999999997</v>
      </c>
    </row>
    <row r="24" spans="1:13" ht="24">
      <c r="A24" s="255" t="s">
        <v>373</v>
      </c>
      <c r="B24" s="267">
        <v>15</v>
      </c>
      <c r="C24" s="268" t="s">
        <v>158</v>
      </c>
      <c r="D24" s="269" t="s">
        <v>268</v>
      </c>
      <c r="E24" s="270" t="s">
        <v>267</v>
      </c>
      <c r="F24" s="267" t="s">
        <v>231</v>
      </c>
      <c r="G24" s="271">
        <v>1</v>
      </c>
      <c r="H24" s="273">
        <v>10170214.44201</v>
      </c>
      <c r="I24" s="273">
        <v>5333267.9759999998</v>
      </c>
      <c r="J24" s="277"/>
      <c r="K24" s="277"/>
      <c r="L24" s="276"/>
      <c r="M24" s="277"/>
    </row>
    <row r="25" spans="1:13" ht="24">
      <c r="A25" s="255" t="s">
        <v>374</v>
      </c>
      <c r="B25" s="267">
        <v>16</v>
      </c>
      <c r="C25" s="268" t="s">
        <v>158</v>
      </c>
      <c r="D25" s="269" t="s">
        <v>270</v>
      </c>
      <c r="E25" s="270" t="s">
        <v>269</v>
      </c>
      <c r="F25" s="267" t="s">
        <v>227</v>
      </c>
      <c r="G25" s="271">
        <v>1</v>
      </c>
      <c r="H25" s="273">
        <v>6516057</v>
      </c>
      <c r="I25" s="273">
        <v>891170.87199999997</v>
      </c>
      <c r="J25" s="284">
        <f>7227+1314+129</f>
        <v>8670</v>
      </c>
      <c r="K25" s="277"/>
      <c r="L25" s="276"/>
      <c r="M25" s="284">
        <f>7227+1314+129</f>
        <v>8670</v>
      </c>
    </row>
    <row r="26" spans="1:13" ht="24">
      <c r="A26" s="255" t="s">
        <v>375</v>
      </c>
      <c r="B26" s="267">
        <v>17</v>
      </c>
      <c r="C26" s="268" t="s">
        <v>158</v>
      </c>
      <c r="D26" s="269" t="s">
        <v>272</v>
      </c>
      <c r="E26" s="270" t="s">
        <v>271</v>
      </c>
      <c r="F26" s="267" t="s">
        <v>226</v>
      </c>
      <c r="G26" s="271">
        <v>1</v>
      </c>
      <c r="H26" s="273">
        <v>17163974.890000001</v>
      </c>
      <c r="I26" s="273">
        <v>614795.97600000002</v>
      </c>
      <c r="J26" s="275">
        <f>8876+8693+36575</f>
        <v>54144</v>
      </c>
      <c r="K26" s="275"/>
      <c r="L26" s="276"/>
      <c r="M26" s="275">
        <f>8876+8693+36575</f>
        <v>54144</v>
      </c>
    </row>
    <row r="27" spans="1:13" ht="24">
      <c r="A27" s="255" t="s">
        <v>375</v>
      </c>
      <c r="B27" s="267">
        <v>18</v>
      </c>
      <c r="C27" s="268" t="s">
        <v>158</v>
      </c>
      <c r="D27" s="269" t="s">
        <v>274</v>
      </c>
      <c r="E27" s="270" t="s">
        <v>273</v>
      </c>
      <c r="F27" s="267" t="s">
        <v>225</v>
      </c>
      <c r="G27" s="271">
        <v>1</v>
      </c>
      <c r="H27" s="273">
        <v>742587.72055999993</v>
      </c>
      <c r="I27" s="273">
        <v>10176.868</v>
      </c>
      <c r="J27" s="275">
        <f>514+142516</f>
        <v>143030</v>
      </c>
      <c r="K27" s="275"/>
      <c r="L27" s="276"/>
      <c r="M27" s="275">
        <f>514+142516</f>
        <v>143030</v>
      </c>
    </row>
    <row r="28" spans="1:13" ht="24">
      <c r="A28" s="255" t="s">
        <v>362</v>
      </c>
      <c r="B28" s="267">
        <v>19</v>
      </c>
      <c r="C28" s="268" t="s">
        <v>158</v>
      </c>
      <c r="D28" s="269" t="s">
        <v>341</v>
      </c>
      <c r="E28" s="270" t="s">
        <v>275</v>
      </c>
      <c r="F28" s="267" t="s">
        <v>230</v>
      </c>
      <c r="G28" s="271">
        <v>1</v>
      </c>
      <c r="H28" s="273">
        <v>3247080.0503099998</v>
      </c>
      <c r="I28" s="273">
        <v>1765318.2760000001</v>
      </c>
      <c r="J28" s="285"/>
      <c r="K28" s="277"/>
      <c r="L28" s="286"/>
      <c r="M28" s="285"/>
    </row>
    <row r="29" spans="1:13" ht="24">
      <c r="A29" s="255" t="s">
        <v>347</v>
      </c>
      <c r="B29" s="267">
        <v>20</v>
      </c>
      <c r="C29" s="268" t="s">
        <v>158</v>
      </c>
      <c r="D29" s="269" t="s">
        <v>343</v>
      </c>
      <c r="E29" s="270" t="s">
        <v>276</v>
      </c>
      <c r="F29" s="267" t="s">
        <v>221</v>
      </c>
      <c r="G29" s="271">
        <v>1</v>
      </c>
      <c r="H29" s="273">
        <v>10750183.298120001</v>
      </c>
      <c r="I29" s="273">
        <v>7228438.676</v>
      </c>
      <c r="J29" s="277"/>
      <c r="K29" s="277"/>
      <c r="L29" s="276"/>
      <c r="M29" s="277"/>
    </row>
    <row r="30" spans="1:13" ht="36.75" customHeight="1">
      <c r="A30" s="255" t="s">
        <v>363</v>
      </c>
      <c r="B30" s="267">
        <v>21</v>
      </c>
      <c r="C30" s="268" t="s">
        <v>158</v>
      </c>
      <c r="D30" s="269" t="s">
        <v>389</v>
      </c>
      <c r="E30" s="270" t="s">
        <v>277</v>
      </c>
      <c r="F30" s="267" t="s">
        <v>220</v>
      </c>
      <c r="G30" s="271">
        <v>1</v>
      </c>
      <c r="H30" s="273">
        <v>8765798.6790800001</v>
      </c>
      <c r="I30" s="273">
        <v>2997705</v>
      </c>
      <c r="J30" s="277"/>
      <c r="K30" s="277"/>
      <c r="L30" s="276"/>
      <c r="M30" s="277"/>
    </row>
    <row r="31" spans="1:13" ht="24">
      <c r="A31" s="255" t="s">
        <v>348</v>
      </c>
      <c r="B31" s="267">
        <v>22</v>
      </c>
      <c r="C31" s="268" t="s">
        <v>158</v>
      </c>
      <c r="D31" s="269" t="s">
        <v>342</v>
      </c>
      <c r="E31" s="270" t="s">
        <v>278</v>
      </c>
      <c r="F31" s="267" t="s">
        <v>238</v>
      </c>
      <c r="G31" s="271">
        <v>1</v>
      </c>
      <c r="H31" s="273">
        <v>10321695.753</v>
      </c>
      <c r="I31" s="273">
        <v>3880550.1359999999</v>
      </c>
      <c r="J31" s="274"/>
      <c r="K31" s="274"/>
      <c r="L31" s="276"/>
      <c r="M31" s="274"/>
    </row>
    <row r="32" spans="1:13">
      <c r="A32" s="6"/>
      <c r="B32" s="287" t="s">
        <v>8</v>
      </c>
      <c r="C32" s="288"/>
      <c r="D32" s="288"/>
      <c r="E32" s="288"/>
      <c r="F32" s="288"/>
      <c r="G32" s="289">
        <f>SUM(G10:G31)</f>
        <v>22</v>
      </c>
      <c r="H32" s="290">
        <f t="shared" ref="H32:I32" si="0">SUM(H10:H31)</f>
        <v>241350631.17635998</v>
      </c>
      <c r="I32" s="290">
        <f t="shared" si="0"/>
        <v>50781821.824000001</v>
      </c>
      <c r="J32" s="291">
        <f>SUM(J10:J31)</f>
        <v>903435.7</v>
      </c>
      <c r="K32" s="291">
        <f>SUM(K10:K31)</f>
        <v>0</v>
      </c>
      <c r="L32" s="271"/>
      <c r="M32" s="291">
        <f>SUM(M10:M31)</f>
        <v>903435.7</v>
      </c>
    </row>
    <row r="33" spans="1:13">
      <c r="A33" s="6"/>
      <c r="B33" s="287" t="s">
        <v>9</v>
      </c>
      <c r="C33" s="288"/>
      <c r="D33" s="288"/>
      <c r="E33" s="288"/>
      <c r="F33" s="288"/>
      <c r="G33" s="289"/>
      <c r="H33" s="289"/>
      <c r="I33" s="289"/>
      <c r="J33" s="271"/>
      <c r="K33" s="292"/>
      <c r="L33" s="271"/>
      <c r="M33" s="271"/>
    </row>
    <row r="34" spans="1:13">
      <c r="J34" s="7"/>
      <c r="K34" s="2"/>
      <c r="L34" s="2"/>
      <c r="M34" s="2"/>
    </row>
    <row r="35" spans="1:13" ht="16.5">
      <c r="E35" s="3"/>
      <c r="F35" s="4"/>
      <c r="H35" s="5"/>
      <c r="I35" s="5"/>
      <c r="J35" s="1"/>
      <c r="K35" s="1"/>
      <c r="M35" s="1"/>
    </row>
    <row r="36" spans="1:13">
      <c r="J36" s="1"/>
      <c r="K36" s="1"/>
      <c r="M36" s="1"/>
    </row>
    <row r="37" spans="1:13">
      <c r="J37" s="1"/>
      <c r="K37" s="1"/>
      <c r="M37" s="1"/>
    </row>
    <row r="38" spans="1:13">
      <c r="J38" s="1"/>
      <c r="K38" s="1"/>
      <c r="M38" s="1"/>
    </row>
    <row r="39" spans="1:13">
      <c r="J39" s="1"/>
      <c r="K39" s="1"/>
      <c r="M39" s="1"/>
    </row>
    <row r="40" spans="1:13">
      <c r="J40" s="1"/>
      <c r="K40" s="1"/>
      <c r="M40" s="1"/>
    </row>
    <row r="41" spans="1:13">
      <c r="J41" s="1"/>
      <c r="K41" s="1"/>
      <c r="M41" s="1"/>
    </row>
    <row r="42" spans="1:13">
      <c r="J42" s="1"/>
      <c r="K42" s="1"/>
      <c r="M42" s="1"/>
    </row>
    <row r="43" spans="1:13">
      <c r="J43" s="1"/>
      <c r="K43" s="1"/>
      <c r="M43" s="1"/>
    </row>
    <row r="44" spans="1:13">
      <c r="J44" s="1"/>
      <c r="K44" s="1"/>
      <c r="M44" s="1"/>
    </row>
    <row r="45" spans="1:13">
      <c r="J45" s="1"/>
      <c r="K45" s="1"/>
      <c r="M45" s="1"/>
    </row>
    <row r="46" spans="1:13">
      <c r="J46" s="1"/>
      <c r="K46" s="1"/>
      <c r="M46" s="1"/>
    </row>
    <row r="47" spans="1:13">
      <c r="J47" s="1"/>
      <c r="K47" s="1"/>
      <c r="M47" s="1"/>
    </row>
    <row r="48" spans="1:13">
      <c r="J48" s="1"/>
      <c r="K48" s="1"/>
      <c r="M48" s="1"/>
    </row>
    <row r="49" spans="10:13">
      <c r="J49" s="1"/>
      <c r="K49" s="1"/>
      <c r="M49" s="1"/>
    </row>
    <row r="50" spans="10:13">
      <c r="J50" s="1"/>
      <c r="K50" s="1"/>
      <c r="M50" s="1"/>
    </row>
    <row r="51" spans="10:13">
      <c r="J51" s="1"/>
      <c r="K51" s="1"/>
      <c r="M51" s="1"/>
    </row>
    <row r="52" spans="10:13">
      <c r="J52" s="1"/>
      <c r="K52" s="1"/>
      <c r="M52" s="1"/>
    </row>
    <row r="53" spans="10:13">
      <c r="J53" s="1"/>
      <c r="K53" s="1"/>
      <c r="M53" s="1"/>
    </row>
    <row r="54" spans="10:13">
      <c r="J54" s="1"/>
      <c r="K54" s="1"/>
      <c r="M54" s="1"/>
    </row>
    <row r="55" spans="10:13">
      <c r="J55" s="1"/>
      <c r="K55" s="1"/>
      <c r="M55" s="1"/>
    </row>
    <row r="56" spans="10:13">
      <c r="J56" s="1"/>
      <c r="K56" s="1"/>
      <c r="M56" s="1"/>
    </row>
    <row r="57" spans="10:13">
      <c r="J57" s="1"/>
      <c r="K57" s="1"/>
      <c r="M57" s="1"/>
    </row>
    <row r="58" spans="10:13">
      <c r="J58" s="1"/>
      <c r="K58" s="1"/>
      <c r="M58" s="1"/>
    </row>
    <row r="59" spans="10:13">
      <c r="J59" s="1"/>
      <c r="K59" s="1"/>
      <c r="M59" s="1"/>
    </row>
    <row r="60" spans="10:13">
      <c r="J60" s="1"/>
      <c r="K60" s="1"/>
      <c r="M60" s="1"/>
    </row>
    <row r="61" spans="10:13">
      <c r="J61" s="1"/>
      <c r="K61" s="1"/>
      <c r="M61" s="1"/>
    </row>
    <row r="62" spans="10:13">
      <c r="J62" s="1"/>
      <c r="K62" s="1"/>
      <c r="M62" s="1"/>
    </row>
    <row r="63" spans="10:13">
      <c r="J63" s="1"/>
      <c r="K63" s="1"/>
      <c r="M63" s="1"/>
    </row>
    <row r="64" spans="10:13">
      <c r="J64" s="1"/>
      <c r="K64" s="1"/>
      <c r="M64" s="1"/>
    </row>
    <row r="65" spans="10:13">
      <c r="J65" s="1"/>
      <c r="K65" s="1"/>
      <c r="M65" s="1"/>
    </row>
    <row r="66" spans="10:13">
      <c r="J66" s="1"/>
      <c r="K66" s="1"/>
      <c r="M66" s="1"/>
    </row>
    <row r="67" spans="10:13">
      <c r="J67" s="1"/>
      <c r="K67" s="1"/>
      <c r="M67" s="1"/>
    </row>
    <row r="68" spans="10:13">
      <c r="J68" s="1"/>
      <c r="K68" s="1"/>
      <c r="M68" s="1"/>
    </row>
    <row r="69" spans="10:13">
      <c r="J69" s="1"/>
      <c r="K69" s="1"/>
      <c r="M69" s="1"/>
    </row>
    <row r="70" spans="10:13">
      <c r="J70" s="1"/>
      <c r="K70" s="1"/>
      <c r="M70" s="1"/>
    </row>
    <row r="71" spans="10:13">
      <c r="J71" s="1"/>
      <c r="K71" s="1"/>
      <c r="M71" s="1"/>
    </row>
    <row r="72" spans="10:13">
      <c r="J72" s="1"/>
      <c r="K72" s="1"/>
      <c r="M72" s="1"/>
    </row>
    <row r="73" spans="10:13">
      <c r="J73" s="1"/>
      <c r="K73" s="1"/>
      <c r="M73" s="1"/>
    </row>
    <row r="74" spans="10:13">
      <c r="J74" s="1"/>
      <c r="K74" s="1"/>
      <c r="M74" s="1"/>
    </row>
    <row r="75" spans="10:13">
      <c r="J75" s="1"/>
      <c r="K75" s="1"/>
      <c r="M75" s="1"/>
    </row>
    <row r="76" spans="10:13">
      <c r="J76" s="1"/>
      <c r="K76" s="1"/>
      <c r="M76" s="1"/>
    </row>
    <row r="77" spans="10:13">
      <c r="J77" s="1"/>
      <c r="K77" s="1"/>
      <c r="M77" s="1"/>
    </row>
    <row r="78" spans="10:13">
      <c r="J78" s="1"/>
      <c r="K78" s="1"/>
      <c r="M78" s="1"/>
    </row>
    <row r="79" spans="10:13">
      <c r="J79" s="1"/>
      <c r="K79" s="1"/>
      <c r="M79" s="1"/>
    </row>
    <row r="80" spans="10:13">
      <c r="J80" s="1"/>
      <c r="K80" s="1"/>
      <c r="M80" s="1"/>
    </row>
    <row r="81" spans="10:13">
      <c r="J81" s="1"/>
      <c r="K81" s="1"/>
      <c r="M81" s="1"/>
    </row>
    <row r="82" spans="10:13">
      <c r="J82" s="1"/>
      <c r="K82" s="1"/>
      <c r="M82" s="1"/>
    </row>
    <row r="83" spans="10:13">
      <c r="J83" s="1"/>
      <c r="K83" s="1"/>
      <c r="M83" s="1"/>
    </row>
    <row r="84" spans="10:13">
      <c r="J84" s="1"/>
      <c r="K84" s="1"/>
      <c r="M84" s="1"/>
    </row>
    <row r="85" spans="10:13">
      <c r="J85" s="1"/>
      <c r="K85" s="1"/>
      <c r="M85" s="1"/>
    </row>
    <row r="86" spans="10:13">
      <c r="J86" s="1"/>
      <c r="K86" s="1"/>
      <c r="M86" s="1"/>
    </row>
    <row r="87" spans="10:13">
      <c r="J87" s="1"/>
      <c r="K87" s="1"/>
      <c r="M87" s="1"/>
    </row>
    <row r="88" spans="10:13">
      <c r="J88" s="1"/>
      <c r="K88" s="1"/>
      <c r="M88" s="1"/>
    </row>
    <row r="89" spans="10:13">
      <c r="J89" s="1"/>
      <c r="K89" s="1"/>
      <c r="M89" s="1"/>
    </row>
    <row r="90" spans="10:13">
      <c r="J90" s="1"/>
      <c r="K90" s="1"/>
      <c r="M90" s="1"/>
    </row>
    <row r="91" spans="10:13">
      <c r="J91" s="1"/>
      <c r="K91" s="1"/>
      <c r="M91" s="1"/>
    </row>
    <row r="92" spans="10:13">
      <c r="J92" s="1"/>
      <c r="K92" s="1"/>
      <c r="M92" s="1"/>
    </row>
    <row r="93" spans="10:13">
      <c r="J93" s="1"/>
      <c r="K93" s="1"/>
      <c r="M93" s="1"/>
    </row>
    <row r="94" spans="10:13">
      <c r="J94" s="1"/>
      <c r="K94" s="1"/>
      <c r="M94" s="1"/>
    </row>
    <row r="95" spans="10:13">
      <c r="J95" s="1"/>
      <c r="K95" s="1"/>
      <c r="M95" s="1"/>
    </row>
    <row r="96" spans="10:13">
      <c r="J96" s="1"/>
      <c r="K96" s="1"/>
      <c r="M96" s="1"/>
    </row>
    <row r="97" spans="10:13">
      <c r="J97" s="1"/>
      <c r="K97" s="1"/>
      <c r="M97" s="1"/>
    </row>
    <row r="98" spans="10:13">
      <c r="J98" s="1"/>
      <c r="K98" s="1"/>
      <c r="M98" s="1"/>
    </row>
    <row r="99" spans="10:13">
      <c r="J99" s="1"/>
      <c r="K99" s="1"/>
      <c r="M99" s="1"/>
    </row>
    <row r="100" spans="10:13">
      <c r="J100" s="1"/>
      <c r="K100" s="1"/>
      <c r="M100" s="1"/>
    </row>
    <row r="101" spans="10:13">
      <c r="J101" s="1"/>
      <c r="K101" s="1"/>
      <c r="M101" s="1"/>
    </row>
    <row r="102" spans="10:13">
      <c r="J102" s="1"/>
      <c r="K102" s="1"/>
      <c r="M102" s="1"/>
    </row>
    <row r="103" spans="10:13">
      <c r="J103" s="1"/>
      <c r="K103" s="1"/>
      <c r="M103" s="1"/>
    </row>
    <row r="104" spans="10:13">
      <c r="J104" s="1"/>
      <c r="K104" s="1"/>
      <c r="M104" s="1"/>
    </row>
    <row r="105" spans="10:13">
      <c r="J105" s="1"/>
      <c r="K105" s="1"/>
      <c r="M105" s="1"/>
    </row>
    <row r="106" spans="10:13">
      <c r="J106" s="1"/>
      <c r="K106" s="1"/>
      <c r="M106" s="1"/>
    </row>
    <row r="107" spans="10:13">
      <c r="J107" s="1"/>
      <c r="K107" s="1"/>
      <c r="M107" s="1"/>
    </row>
    <row r="108" spans="10:13">
      <c r="J108" s="1"/>
      <c r="K108" s="1"/>
      <c r="M108" s="1"/>
    </row>
    <row r="109" spans="10:13">
      <c r="J109" s="1"/>
      <c r="K109" s="1"/>
      <c r="M109" s="1"/>
    </row>
    <row r="110" spans="10:13">
      <c r="J110" s="1"/>
      <c r="K110" s="1"/>
      <c r="M110" s="1"/>
    </row>
    <row r="111" spans="10:13">
      <c r="J111" s="1"/>
      <c r="K111" s="1"/>
      <c r="M111" s="1"/>
    </row>
    <row r="112" spans="10:13">
      <c r="J112" s="1"/>
      <c r="K112" s="1"/>
      <c r="M112" s="1"/>
    </row>
    <row r="113" spans="10:13">
      <c r="J113" s="1"/>
      <c r="K113" s="1"/>
      <c r="M113" s="1"/>
    </row>
    <row r="114" spans="10:13">
      <c r="J114" s="1"/>
      <c r="K114" s="1"/>
      <c r="M114" s="1"/>
    </row>
    <row r="115" spans="10:13">
      <c r="J115" s="1"/>
      <c r="K115" s="1"/>
      <c r="M115" s="1"/>
    </row>
    <row r="116" spans="10:13">
      <c r="J116" s="1"/>
      <c r="K116" s="1"/>
      <c r="M116" s="1"/>
    </row>
    <row r="117" spans="10:13">
      <c r="J117" s="1"/>
      <c r="K117" s="1"/>
      <c r="M117" s="1"/>
    </row>
    <row r="118" spans="10:13">
      <c r="J118" s="1"/>
      <c r="K118" s="1"/>
      <c r="M118" s="1"/>
    </row>
    <row r="119" spans="10:13">
      <c r="J119" s="1"/>
      <c r="K119" s="1"/>
      <c r="M119" s="1"/>
    </row>
    <row r="120" spans="10:13">
      <c r="J120" s="1"/>
      <c r="K120" s="1"/>
      <c r="M120" s="1"/>
    </row>
    <row r="121" spans="10:13">
      <c r="J121" s="1"/>
      <c r="K121" s="1"/>
      <c r="M121" s="1"/>
    </row>
    <row r="122" spans="10:13">
      <c r="J122" s="1"/>
      <c r="K122" s="1"/>
      <c r="M122" s="1"/>
    </row>
    <row r="123" spans="10:13">
      <c r="J123" s="1"/>
      <c r="K123" s="1"/>
      <c r="M123" s="1"/>
    </row>
    <row r="124" spans="10:13">
      <c r="J124" s="1"/>
      <c r="K124" s="1"/>
      <c r="M124" s="1"/>
    </row>
    <row r="125" spans="10:13">
      <c r="J125" s="1"/>
      <c r="K125" s="1"/>
      <c r="M125" s="1"/>
    </row>
    <row r="126" spans="10:13">
      <c r="J126" s="1"/>
      <c r="K126" s="1"/>
      <c r="M126" s="1"/>
    </row>
    <row r="127" spans="10:13">
      <c r="J127" s="1"/>
      <c r="K127" s="1"/>
      <c r="M127" s="1"/>
    </row>
    <row r="128" spans="10:13">
      <c r="J128" s="1"/>
      <c r="K128" s="1"/>
      <c r="M128" s="1"/>
    </row>
    <row r="129" spans="10:13">
      <c r="J129" s="1"/>
      <c r="K129" s="1"/>
      <c r="M129" s="1"/>
    </row>
    <row r="130" spans="10:13">
      <c r="J130" s="1"/>
      <c r="K130" s="1"/>
      <c r="M130" s="1"/>
    </row>
    <row r="131" spans="10:13">
      <c r="J131" s="1"/>
      <c r="K131" s="1"/>
      <c r="M131" s="1"/>
    </row>
    <row r="132" spans="10:13">
      <c r="J132" s="1"/>
      <c r="K132" s="1"/>
      <c r="M132" s="1"/>
    </row>
    <row r="133" spans="10:13">
      <c r="J133" s="1"/>
      <c r="K133" s="1"/>
      <c r="M133" s="1"/>
    </row>
    <row r="134" spans="10:13">
      <c r="J134" s="1"/>
      <c r="K134" s="1"/>
      <c r="M134" s="1"/>
    </row>
    <row r="135" spans="10:13">
      <c r="J135" s="1"/>
      <c r="K135" s="1"/>
      <c r="M135" s="1"/>
    </row>
    <row r="136" spans="10:13">
      <c r="J136" s="1"/>
      <c r="K136" s="1"/>
      <c r="M136" s="1"/>
    </row>
    <row r="137" spans="10:13">
      <c r="J137" s="1"/>
      <c r="K137" s="1"/>
      <c r="M137" s="1"/>
    </row>
    <row r="138" spans="10:13">
      <c r="J138" s="1"/>
      <c r="K138" s="1"/>
      <c r="M138" s="1"/>
    </row>
    <row r="139" spans="10:13">
      <c r="J139" s="1"/>
      <c r="K139" s="1"/>
      <c r="M139" s="1"/>
    </row>
    <row r="140" spans="10:13">
      <c r="J140" s="1"/>
      <c r="K140" s="1"/>
      <c r="M140" s="1"/>
    </row>
    <row r="141" spans="10:13">
      <c r="J141" s="1"/>
      <c r="K141" s="1"/>
      <c r="M141" s="1"/>
    </row>
    <row r="142" spans="10:13">
      <c r="J142" s="1"/>
      <c r="K142" s="1"/>
      <c r="M142" s="1"/>
    </row>
    <row r="143" spans="10:13">
      <c r="J143" s="1"/>
      <c r="K143" s="1"/>
      <c r="M143" s="1"/>
    </row>
    <row r="144" spans="10:13">
      <c r="J144" s="1"/>
      <c r="K144" s="1"/>
      <c r="M144" s="1"/>
    </row>
    <row r="145" spans="10:13">
      <c r="J145" s="1"/>
      <c r="K145" s="1"/>
      <c r="M145" s="1"/>
    </row>
    <row r="146" spans="10:13">
      <c r="J146" s="1"/>
      <c r="K146" s="1"/>
      <c r="M146" s="1"/>
    </row>
    <row r="147" spans="10:13">
      <c r="J147" s="1"/>
      <c r="K147" s="1"/>
      <c r="M147" s="1"/>
    </row>
    <row r="148" spans="10:13">
      <c r="J148" s="1"/>
      <c r="K148" s="1"/>
      <c r="M148" s="1"/>
    </row>
    <row r="149" spans="10:13">
      <c r="J149" s="1"/>
      <c r="K149" s="1"/>
      <c r="M149" s="1"/>
    </row>
    <row r="150" spans="10:13">
      <c r="J150" s="1"/>
      <c r="K150" s="1"/>
      <c r="M150" s="1"/>
    </row>
    <row r="151" spans="10:13">
      <c r="J151" s="1"/>
      <c r="K151" s="1"/>
      <c r="M151" s="1"/>
    </row>
    <row r="152" spans="10:13">
      <c r="J152" s="1"/>
      <c r="K152" s="1"/>
      <c r="M152" s="1"/>
    </row>
    <row r="153" spans="10:13">
      <c r="J153" s="1"/>
      <c r="K153" s="1"/>
      <c r="M153" s="1"/>
    </row>
    <row r="154" spans="10:13">
      <c r="J154" s="1"/>
      <c r="K154" s="1"/>
      <c r="M154" s="1"/>
    </row>
    <row r="155" spans="10:13">
      <c r="J155" s="1"/>
      <c r="K155" s="1"/>
      <c r="M155" s="1"/>
    </row>
    <row r="156" spans="10:13">
      <c r="J156" s="1"/>
      <c r="K156" s="1"/>
      <c r="M156" s="1"/>
    </row>
    <row r="157" spans="10:13">
      <c r="J157" s="1"/>
      <c r="K157" s="1"/>
      <c r="M157" s="1"/>
    </row>
    <row r="158" spans="10:13">
      <c r="J158" s="1"/>
      <c r="K158" s="1"/>
      <c r="M158" s="1"/>
    </row>
    <row r="159" spans="10:13">
      <c r="J159" s="1"/>
      <c r="K159" s="1"/>
      <c r="M159" s="1"/>
    </row>
    <row r="160" spans="10:13">
      <c r="J160" s="1"/>
      <c r="K160" s="1"/>
      <c r="M160" s="1"/>
    </row>
    <row r="161" spans="10:13">
      <c r="J161" s="1"/>
      <c r="K161" s="1"/>
      <c r="M161" s="1"/>
    </row>
    <row r="162" spans="10:13">
      <c r="J162" s="1"/>
      <c r="K162" s="1"/>
      <c r="M162" s="1"/>
    </row>
    <row r="163" spans="10:13">
      <c r="J163" s="1"/>
      <c r="K163" s="1"/>
      <c r="M163" s="1"/>
    </row>
    <row r="164" spans="10:13">
      <c r="J164" s="1"/>
      <c r="K164" s="1"/>
      <c r="M164" s="1"/>
    </row>
    <row r="165" spans="10:13">
      <c r="J165" s="1"/>
      <c r="K165" s="1"/>
      <c r="M165" s="1"/>
    </row>
    <row r="166" spans="10:13">
      <c r="J166" s="1"/>
      <c r="K166" s="1"/>
      <c r="M166" s="1"/>
    </row>
    <row r="167" spans="10:13">
      <c r="J167" s="1"/>
      <c r="K167" s="1"/>
      <c r="M167" s="1"/>
    </row>
    <row r="168" spans="10:13">
      <c r="J168" s="1"/>
      <c r="K168" s="1"/>
      <c r="M168" s="1"/>
    </row>
    <row r="169" spans="10:13">
      <c r="J169" s="1"/>
      <c r="K169" s="1"/>
      <c r="M169" s="1"/>
    </row>
    <row r="170" spans="10:13">
      <c r="J170" s="1"/>
      <c r="K170" s="1"/>
      <c r="M170" s="1"/>
    </row>
    <row r="171" spans="10:13">
      <c r="J171" s="1"/>
      <c r="K171" s="1"/>
      <c r="M171" s="1"/>
    </row>
    <row r="172" spans="10:13">
      <c r="J172" s="1"/>
      <c r="K172" s="1"/>
      <c r="M172" s="1"/>
    </row>
    <row r="173" spans="10:13">
      <c r="J173" s="1"/>
      <c r="K173" s="1"/>
      <c r="M173" s="1"/>
    </row>
    <row r="174" spans="10:13">
      <c r="J174" s="1"/>
      <c r="K174" s="1"/>
      <c r="M174" s="1"/>
    </row>
    <row r="175" spans="10:13">
      <c r="J175" s="1"/>
      <c r="K175" s="1"/>
      <c r="M175" s="1"/>
    </row>
    <row r="176" spans="10:13">
      <c r="J176" s="1"/>
      <c r="K176" s="1"/>
      <c r="M176" s="1"/>
    </row>
    <row r="177" spans="10:13">
      <c r="J177" s="1"/>
      <c r="K177" s="1"/>
      <c r="M177" s="1"/>
    </row>
    <row r="178" spans="10:13">
      <c r="J178" s="1"/>
      <c r="K178" s="1"/>
      <c r="M178" s="1"/>
    </row>
    <row r="179" spans="10:13">
      <c r="J179" s="1"/>
      <c r="K179" s="1"/>
      <c r="M179" s="1"/>
    </row>
    <row r="180" spans="10:13">
      <c r="J180" s="1"/>
      <c r="K180" s="1"/>
      <c r="M180" s="1"/>
    </row>
    <row r="181" spans="10:13">
      <c r="J181" s="1"/>
      <c r="K181" s="1"/>
      <c r="M181" s="1"/>
    </row>
    <row r="182" spans="10:13">
      <c r="J182" s="1"/>
      <c r="K182" s="1"/>
      <c r="M182" s="1"/>
    </row>
    <row r="183" spans="10:13">
      <c r="J183" s="1"/>
      <c r="K183" s="1"/>
      <c r="M183" s="1"/>
    </row>
    <row r="184" spans="10:13">
      <c r="J184" s="1"/>
      <c r="K184" s="1"/>
      <c r="M184" s="1"/>
    </row>
    <row r="185" spans="10:13">
      <c r="J185" s="1"/>
      <c r="K185" s="1"/>
      <c r="M185" s="1"/>
    </row>
    <row r="186" spans="10:13">
      <c r="J186" s="1"/>
      <c r="K186" s="1"/>
      <c r="M186" s="1"/>
    </row>
    <row r="187" spans="10:13">
      <c r="J187" s="1"/>
      <c r="K187" s="1"/>
      <c r="M187" s="1"/>
    </row>
    <row r="188" spans="10:13">
      <c r="J188" s="1"/>
      <c r="K188" s="1"/>
      <c r="M188" s="1"/>
    </row>
    <row r="189" spans="10:13">
      <c r="J189" s="1"/>
      <c r="K189" s="1"/>
      <c r="M189" s="1"/>
    </row>
    <row r="190" spans="10:13">
      <c r="J190" s="1"/>
      <c r="K190" s="1"/>
      <c r="M190" s="1"/>
    </row>
    <row r="191" spans="10:13">
      <c r="J191" s="1"/>
      <c r="K191" s="1"/>
      <c r="M191" s="1"/>
    </row>
    <row r="192" spans="10:13">
      <c r="J192" s="1"/>
      <c r="K192" s="1"/>
      <c r="M192" s="1"/>
    </row>
    <row r="193" spans="10:13">
      <c r="J193" s="1"/>
      <c r="K193" s="1"/>
      <c r="M193" s="1"/>
    </row>
    <row r="194" spans="10:13">
      <c r="J194" s="1"/>
      <c r="K194" s="1"/>
      <c r="M194" s="1"/>
    </row>
    <row r="195" spans="10:13">
      <c r="J195" s="1"/>
      <c r="K195" s="1"/>
      <c r="M195" s="1"/>
    </row>
    <row r="196" spans="10:13">
      <c r="J196" s="1"/>
      <c r="K196" s="1"/>
      <c r="M196" s="1"/>
    </row>
    <row r="197" spans="10:13">
      <c r="J197" s="1"/>
      <c r="K197" s="1"/>
      <c r="M197" s="1"/>
    </row>
    <row r="198" spans="10:13">
      <c r="J198" s="1"/>
      <c r="K198" s="1"/>
      <c r="M198" s="1"/>
    </row>
    <row r="199" spans="10:13">
      <c r="J199" s="1"/>
      <c r="K199" s="1"/>
      <c r="M199" s="1"/>
    </row>
    <row r="200" spans="10:13">
      <c r="J200" s="1"/>
      <c r="K200" s="1"/>
      <c r="M200" s="1"/>
    </row>
    <row r="201" spans="10:13">
      <c r="J201" s="1"/>
      <c r="K201" s="1"/>
      <c r="M201" s="1"/>
    </row>
    <row r="202" spans="10:13">
      <c r="J202" s="1"/>
      <c r="K202" s="1"/>
      <c r="M202" s="1"/>
    </row>
    <row r="203" spans="10:13">
      <c r="J203" s="1"/>
      <c r="K203" s="1"/>
      <c r="M203" s="1"/>
    </row>
    <row r="204" spans="10:13">
      <c r="J204" s="1"/>
      <c r="K204" s="1"/>
      <c r="M204" s="1"/>
    </row>
    <row r="205" spans="10:13">
      <c r="J205" s="1"/>
      <c r="K205" s="1"/>
      <c r="M205" s="1"/>
    </row>
    <row r="206" spans="10:13">
      <c r="J206" s="1"/>
      <c r="K206" s="1"/>
      <c r="M206" s="1"/>
    </row>
    <row r="207" spans="10:13">
      <c r="J207" s="1"/>
      <c r="K207" s="1"/>
      <c r="M207" s="1"/>
    </row>
    <row r="208" spans="10:13">
      <c r="J208" s="1"/>
      <c r="K208" s="1"/>
      <c r="M208" s="1"/>
    </row>
    <row r="209" spans="10:13">
      <c r="J209" s="1"/>
      <c r="K209" s="1"/>
      <c r="M209" s="1"/>
    </row>
    <row r="210" spans="10:13">
      <c r="J210" s="1"/>
      <c r="K210" s="1"/>
      <c r="M210" s="1"/>
    </row>
    <row r="211" spans="10:13">
      <c r="J211" s="1"/>
      <c r="K211" s="1"/>
      <c r="M211" s="1"/>
    </row>
    <row r="212" spans="10:13">
      <c r="J212" s="1"/>
      <c r="K212" s="1"/>
      <c r="M212" s="1"/>
    </row>
    <row r="213" spans="10:13">
      <c r="J213" s="1"/>
      <c r="K213" s="1"/>
      <c r="M213" s="1"/>
    </row>
    <row r="214" spans="10:13">
      <c r="J214" s="1"/>
      <c r="K214" s="1"/>
      <c r="M214" s="1"/>
    </row>
    <row r="215" spans="10:13">
      <c r="J215" s="1"/>
      <c r="K215" s="1"/>
      <c r="M215" s="1"/>
    </row>
    <row r="216" spans="10:13">
      <c r="J216" s="1"/>
      <c r="K216" s="1"/>
      <c r="M216" s="1"/>
    </row>
    <row r="217" spans="10:13">
      <c r="J217" s="1"/>
      <c r="K217" s="1"/>
      <c r="M217" s="1"/>
    </row>
    <row r="218" spans="10:13">
      <c r="J218" s="1"/>
      <c r="K218" s="1"/>
      <c r="M218" s="1"/>
    </row>
    <row r="219" spans="10:13">
      <c r="J219" s="1"/>
      <c r="K219" s="1"/>
      <c r="M219" s="1"/>
    </row>
    <row r="220" spans="10:13">
      <c r="J220" s="1"/>
      <c r="K220" s="1"/>
      <c r="M220" s="1"/>
    </row>
    <row r="221" spans="10:13">
      <c r="J221" s="1"/>
      <c r="K221" s="1"/>
      <c r="M221" s="1"/>
    </row>
    <row r="222" spans="10:13">
      <c r="J222" s="1"/>
      <c r="K222" s="1"/>
      <c r="M222" s="1"/>
    </row>
    <row r="223" spans="10:13">
      <c r="J223" s="1"/>
      <c r="K223" s="1"/>
      <c r="M223" s="1"/>
    </row>
    <row r="224" spans="10:13">
      <c r="J224" s="1"/>
      <c r="K224" s="1"/>
      <c r="M224" s="1"/>
    </row>
    <row r="225" spans="10:13">
      <c r="J225" s="1"/>
      <c r="K225" s="1"/>
      <c r="M225" s="1"/>
    </row>
    <row r="226" spans="10:13">
      <c r="J226" s="1"/>
      <c r="K226" s="1"/>
      <c r="M226" s="1"/>
    </row>
    <row r="227" spans="10:13">
      <c r="J227" s="1"/>
      <c r="K227" s="1"/>
      <c r="M227" s="1"/>
    </row>
    <row r="228" spans="10:13">
      <c r="J228" s="1"/>
      <c r="K228" s="1"/>
      <c r="M228" s="1"/>
    </row>
    <row r="229" spans="10:13">
      <c r="J229" s="1"/>
      <c r="K229" s="1"/>
      <c r="M229" s="1"/>
    </row>
    <row r="230" spans="10:13">
      <c r="J230" s="1"/>
      <c r="K230" s="1"/>
      <c r="M230" s="1"/>
    </row>
    <row r="231" spans="10:13">
      <c r="M231" s="1"/>
    </row>
    <row r="232" spans="10:13">
      <c r="M232" s="1"/>
    </row>
    <row r="233" spans="10:13">
      <c r="M233" s="1"/>
    </row>
    <row r="234" spans="10:13">
      <c r="M234" s="1"/>
    </row>
    <row r="235" spans="10:13">
      <c r="M235" s="1"/>
    </row>
    <row r="236" spans="10:13">
      <c r="M236" s="1"/>
    </row>
    <row r="237" spans="10:13">
      <c r="M237" s="1"/>
    </row>
    <row r="238" spans="10:13">
      <c r="M238" s="1"/>
    </row>
    <row r="239" spans="10:13">
      <c r="M239" s="1"/>
    </row>
    <row r="240" spans="10:13">
      <c r="M240" s="1"/>
    </row>
  </sheetData>
  <mergeCells count="10">
    <mergeCell ref="B3:M3"/>
    <mergeCell ref="B4:M4"/>
    <mergeCell ref="K7:K9"/>
    <mergeCell ref="L7:M8"/>
    <mergeCell ref="B32:F32"/>
    <mergeCell ref="B33:F33"/>
    <mergeCell ref="B7:B9"/>
    <mergeCell ref="C7:C9"/>
    <mergeCell ref="D7:D9"/>
    <mergeCell ref="E7:E9"/>
  </mergeCells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АВТОМОБИЛИ</vt:lpstr>
      <vt:lpstr>ЗДАНИЯ</vt:lpstr>
      <vt:lpstr>АВТОМОБИЛИ!_Hlk109510513</vt:lpstr>
      <vt:lpstr>ЗДАНИЯ!_Hlk109512724</vt:lpstr>
      <vt:lpstr>АВТОМОБИЛИ!Область_печати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IccTuron</cp:lastModifiedBy>
  <cp:lastPrinted>2025-07-04T07:34:42Z</cp:lastPrinted>
  <dcterms:created xsi:type="dcterms:W3CDTF">2024-03-29T04:24:39Z</dcterms:created>
  <dcterms:modified xsi:type="dcterms:W3CDTF">2026-07-07T05:32:38Z</dcterms:modified>
</cp:coreProperties>
</file>